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codeName="ThisWorkbook"/>
  <mc:AlternateContent xmlns:mc="http://schemas.openxmlformats.org/markup-compatibility/2006">
    <mc:Choice Requires="x15">
      <x15ac:absPath xmlns:x15ac="http://schemas.microsoft.com/office/spreadsheetml/2010/11/ac" url="C:\Users\SERVER-JIT\Pictures\"/>
    </mc:Choice>
  </mc:AlternateContent>
  <xr:revisionPtr revIDLastSave="0" documentId="13_ncr:1_{7145FD59-5148-46AF-85C8-04EEED164CF7}" xr6:coauthVersionLast="36" xr6:coauthVersionMax="36" xr10:uidLastSave="{00000000-0000-0000-0000-000000000000}"/>
  <bookViews>
    <workbookView xWindow="0" yWindow="0" windowWidth="20490" windowHeight="7695" tabRatio="678" activeTab="3" xr2:uid="{00000000-000D-0000-FFFF-FFFF00000000}"/>
  </bookViews>
  <sheets>
    <sheet name="DATA SISWA" sheetId="2" r:id="rId1"/>
    <sheet name="BERIMAN" sheetId="1" r:id="rId2"/>
    <sheet name="MANDIRI" sheetId="24" r:id="rId3"/>
    <sheet name="GOTONG ROYONG" sheetId="23" r:id="rId4"/>
    <sheet name="BERKEBHINEKAAN" sheetId="22" r:id="rId5"/>
    <sheet name="NALAR KRITIS" sheetId="25" r:id="rId6"/>
    <sheet name="KREATIF" sheetId="26" r:id="rId7"/>
    <sheet name="CATATAN PROSES" sheetId="27" r:id="rId8"/>
    <sheet name="DIMENSI" sheetId="21" state="hidden" r:id="rId9"/>
    <sheet name="DESKRIPSI" sheetId="20" state="hidden" r:id="rId10"/>
    <sheet name="JUDUL PROJEK" sheetId="28" r:id="rId11"/>
    <sheet name="RAPOR " sheetId="19" r:id="rId12"/>
  </sheets>
  <externalReferences>
    <externalReference r:id="rId13"/>
  </externalReferences>
  <definedNames>
    <definedName name="_xlnm._FilterDatabase" localSheetId="1" hidden="1">BERIMAN!$A$4:$N$46</definedName>
    <definedName name="_xlnm._FilterDatabase" localSheetId="4" hidden="1">BERKEBHINEKAAN!$A$4:$N$46</definedName>
    <definedName name="_xlnm._FilterDatabase" localSheetId="3" hidden="1">'GOTONG ROYONG'!$A$4:$N$46</definedName>
    <definedName name="_xlnm._FilterDatabase" localSheetId="6" hidden="1">KREATIF!$A$4:$N$46</definedName>
    <definedName name="_xlnm._FilterDatabase" localSheetId="2" hidden="1">MANDIRI!$A$4:$N$46</definedName>
    <definedName name="_xlnm._FilterDatabase" localSheetId="5" hidden="1">'NALAR KRITIS'!$A$4:$N$46</definedName>
    <definedName name="DIMENSI_BERIMAN__BERTAKWA_KEPADA_TUHAN_YANG_MAHA_ESA__DAN_BERAHLAK_MULIA">DESKRIPSI!$B$2:$B$11</definedName>
    <definedName name="_xlnm.Print_Area" localSheetId="11">'RAPOR '!$A$1:$K$209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19" l="1"/>
  <c r="B9" i="19"/>
  <c r="B160" i="19" l="1"/>
  <c r="Q43" i="19" l="1"/>
  <c r="P43" i="19"/>
  <c r="O43" i="19"/>
  <c r="N43" i="19"/>
  <c r="Q37" i="19"/>
  <c r="K4" i="19" l="1"/>
  <c r="B39" i="26" l="1"/>
  <c r="B40" i="26"/>
  <c r="B41" i="26"/>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8" i="1"/>
  <c r="B2" i="24"/>
  <c r="Q47" i="19"/>
  <c r="K47" i="19" s="1"/>
  <c r="P47" i="19"/>
  <c r="I47" i="19" s="1"/>
  <c r="O47" i="19"/>
  <c r="H47" i="19" s="1"/>
  <c r="N47" i="19"/>
  <c r="G47" i="19" s="1"/>
  <c r="Q45" i="19"/>
  <c r="K45" i="19" s="1"/>
  <c r="P45" i="19"/>
  <c r="I45" i="19" s="1"/>
  <c r="O45" i="19"/>
  <c r="H45" i="19" s="1"/>
  <c r="N45" i="19"/>
  <c r="G45" i="19" s="1"/>
  <c r="J43" i="19"/>
  <c r="I43" i="19"/>
  <c r="H43" i="19"/>
  <c r="G43" i="19"/>
  <c r="N41" i="19"/>
  <c r="B47" i="19" l="1"/>
  <c r="B48" i="19" s="1"/>
  <c r="B45" i="19"/>
  <c r="B46" i="19" s="1"/>
  <c r="B43" i="19"/>
  <c r="B44" i="19" s="1"/>
  <c r="B41" i="19"/>
  <c r="AY6" i="1"/>
  <c r="AM6" i="1"/>
  <c r="BG6" i="1"/>
  <c r="BC6" i="1"/>
  <c r="G6" i="23" l="1"/>
  <c r="AU6" i="23"/>
  <c r="AQ6" i="23"/>
  <c r="AM6" i="23"/>
  <c r="AI6" i="23"/>
  <c r="AE6" i="23"/>
  <c r="AA6" i="23"/>
  <c r="W6" i="23"/>
  <c r="S6" i="23"/>
  <c r="O6" i="23"/>
  <c r="AU6" i="22"/>
  <c r="AQ6" i="22"/>
  <c r="AM6" i="22"/>
  <c r="AI6" i="22"/>
  <c r="AE6" i="22"/>
  <c r="AA6" i="22"/>
  <c r="W6" i="22"/>
  <c r="S6" i="22"/>
  <c r="O6" i="22"/>
  <c r="AU6" i="25"/>
  <c r="AQ6" i="25"/>
  <c r="AM6" i="25"/>
  <c r="AI6" i="25"/>
  <c r="AE6" i="25"/>
  <c r="AA6" i="25"/>
  <c r="W6" i="25"/>
  <c r="S6" i="25"/>
  <c r="O6" i="25"/>
  <c r="AU6" i="26"/>
  <c r="AQ6" i="26"/>
  <c r="AM6" i="26"/>
  <c r="AI6" i="26"/>
  <c r="AE6" i="26"/>
  <c r="AA6" i="26"/>
  <c r="W6" i="26"/>
  <c r="S6" i="26"/>
  <c r="O6" i="26"/>
  <c r="AU6" i="24"/>
  <c r="AQ6" i="24"/>
  <c r="AM6" i="24"/>
  <c r="AI6" i="24"/>
  <c r="AE6" i="24"/>
  <c r="AA6" i="24"/>
  <c r="W6" i="24"/>
  <c r="S6" i="24"/>
  <c r="O6" i="24"/>
  <c r="K6" i="25"/>
  <c r="G6" i="25"/>
  <c r="C6" i="25"/>
  <c r="K6" i="26"/>
  <c r="G6" i="26"/>
  <c r="C6" i="26"/>
  <c r="K6" i="22"/>
  <c r="G6" i="22"/>
  <c r="C6" i="22"/>
  <c r="K6" i="23"/>
  <c r="C6" i="23"/>
  <c r="K6" i="24"/>
  <c r="G6" i="24"/>
  <c r="C6" i="24"/>
  <c r="B77" i="19"/>
  <c r="B78" i="19" s="1"/>
  <c r="A179" i="19"/>
  <c r="B4" i="27"/>
  <c r="B5" i="27"/>
  <c r="B6" i="27"/>
  <c r="B7" i="27"/>
  <c r="B8" i="27"/>
  <c r="B9" i="27"/>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 i="27"/>
  <c r="N176" i="19" l="1"/>
  <c r="G176" i="19" s="1"/>
  <c r="N174" i="19"/>
  <c r="G174" i="19" s="1"/>
  <c r="N172" i="19"/>
  <c r="G172" i="19" s="1"/>
  <c r="N170" i="19"/>
  <c r="G170" i="19" s="1"/>
  <c r="N168" i="19"/>
  <c r="G168" i="19" s="1"/>
  <c r="N166" i="19"/>
  <c r="G166" i="19" s="1"/>
  <c r="N164" i="19"/>
  <c r="G164" i="19" s="1"/>
  <c r="N162" i="19"/>
  <c r="G162" i="19" s="1"/>
  <c r="N160" i="19"/>
  <c r="G160" i="19" s="1"/>
  <c r="N158" i="19"/>
  <c r="G158" i="19" s="1"/>
  <c r="N156" i="19"/>
  <c r="G156" i="19" s="1"/>
  <c r="Q176" i="19"/>
  <c r="K176" i="19" s="1"/>
  <c r="P176" i="19"/>
  <c r="I176" i="19" s="1"/>
  <c r="O176" i="19"/>
  <c r="H176" i="19" s="1"/>
  <c r="Q174" i="19"/>
  <c r="K174" i="19" s="1"/>
  <c r="P174" i="19"/>
  <c r="I174" i="19" s="1"/>
  <c r="O174" i="19"/>
  <c r="H174" i="19" s="1"/>
  <c r="Q172" i="19"/>
  <c r="K172" i="19" s="1"/>
  <c r="P172" i="19"/>
  <c r="I172" i="19" s="1"/>
  <c r="O172" i="19"/>
  <c r="H172" i="19" s="1"/>
  <c r="Q170" i="19"/>
  <c r="K170" i="19" s="1"/>
  <c r="P170" i="19"/>
  <c r="I170" i="19" s="1"/>
  <c r="O170" i="19"/>
  <c r="H170" i="19" s="1"/>
  <c r="Q168" i="19"/>
  <c r="K168" i="19" s="1"/>
  <c r="P168" i="19"/>
  <c r="I168" i="19" s="1"/>
  <c r="O168" i="19"/>
  <c r="H168" i="19" s="1"/>
  <c r="Q166" i="19"/>
  <c r="J166" i="19" s="1"/>
  <c r="P166" i="19"/>
  <c r="I166" i="19" s="1"/>
  <c r="O166" i="19"/>
  <c r="H166" i="19" s="1"/>
  <c r="Q164" i="19"/>
  <c r="K164" i="19" s="1"/>
  <c r="P164" i="19"/>
  <c r="I164" i="19" s="1"/>
  <c r="O164" i="19"/>
  <c r="H164" i="19" s="1"/>
  <c r="Q162" i="19"/>
  <c r="K162" i="19" s="1"/>
  <c r="P162" i="19"/>
  <c r="I162" i="19" s="1"/>
  <c r="O162" i="19"/>
  <c r="H162" i="19" s="1"/>
  <c r="Q160" i="19"/>
  <c r="J160" i="19" s="1"/>
  <c r="P160" i="19"/>
  <c r="I160" i="19" s="1"/>
  <c r="O160" i="19"/>
  <c r="H160" i="19" s="1"/>
  <c r="Q158" i="19"/>
  <c r="K158" i="19" s="1"/>
  <c r="P158" i="19"/>
  <c r="I158" i="19" s="1"/>
  <c r="O158" i="19"/>
  <c r="H158" i="19" s="1"/>
  <c r="Q156" i="19"/>
  <c r="K156" i="19" s="1"/>
  <c r="P156" i="19"/>
  <c r="I156" i="19" s="1"/>
  <c r="O156" i="19"/>
  <c r="H156" i="19" s="1"/>
  <c r="Q154" i="19"/>
  <c r="J154" i="19" s="1"/>
  <c r="P154" i="19"/>
  <c r="I154" i="19" s="1"/>
  <c r="O154" i="19"/>
  <c r="H154" i="19" s="1"/>
  <c r="N154" i="19"/>
  <c r="G154" i="19" s="1"/>
  <c r="Q149" i="19"/>
  <c r="K149" i="19" s="1"/>
  <c r="P149" i="19"/>
  <c r="I149" i="19" s="1"/>
  <c r="O149" i="19"/>
  <c r="H149" i="19" s="1"/>
  <c r="N149" i="19"/>
  <c r="G149" i="19" s="1"/>
  <c r="Q147" i="19"/>
  <c r="K147" i="19" s="1"/>
  <c r="P147" i="19"/>
  <c r="I147" i="19" s="1"/>
  <c r="O147" i="19"/>
  <c r="H147" i="19" s="1"/>
  <c r="N147" i="19"/>
  <c r="G147" i="19" s="1"/>
  <c r="Q145" i="19"/>
  <c r="K145" i="19" s="1"/>
  <c r="P145" i="19"/>
  <c r="I145" i="19" s="1"/>
  <c r="O145" i="19"/>
  <c r="H145" i="19" s="1"/>
  <c r="N145" i="19"/>
  <c r="G145" i="19" s="1"/>
  <c r="Q143" i="19"/>
  <c r="K143" i="19" s="1"/>
  <c r="P143" i="19"/>
  <c r="I143" i="19" s="1"/>
  <c r="O143" i="19"/>
  <c r="H143" i="19" s="1"/>
  <c r="N143" i="19"/>
  <c r="G143" i="19" s="1"/>
  <c r="Q141" i="19"/>
  <c r="K141" i="19" s="1"/>
  <c r="P141" i="19"/>
  <c r="I141" i="19" s="1"/>
  <c r="O141" i="19"/>
  <c r="H141" i="19" s="1"/>
  <c r="N141" i="19"/>
  <c r="G141" i="19" s="1"/>
  <c r="Q139" i="19"/>
  <c r="J139" i="19" s="1"/>
  <c r="P139" i="19"/>
  <c r="I139" i="19" s="1"/>
  <c r="O139" i="19"/>
  <c r="H139" i="19" s="1"/>
  <c r="N139" i="19"/>
  <c r="G139" i="19" s="1"/>
  <c r="Q137" i="19"/>
  <c r="K137" i="19" s="1"/>
  <c r="P137" i="19"/>
  <c r="I137" i="19" s="1"/>
  <c r="O137" i="19"/>
  <c r="H137" i="19" s="1"/>
  <c r="N137" i="19"/>
  <c r="G137" i="19" s="1"/>
  <c r="Q135" i="19"/>
  <c r="K135" i="19" s="1"/>
  <c r="P135" i="19"/>
  <c r="I135" i="19" s="1"/>
  <c r="O135" i="19"/>
  <c r="H135" i="19" s="1"/>
  <c r="N135" i="19"/>
  <c r="G135" i="19" s="1"/>
  <c r="Q133" i="19"/>
  <c r="J133" i="19" s="1"/>
  <c r="P133" i="19"/>
  <c r="I133" i="19" s="1"/>
  <c r="O133" i="19"/>
  <c r="H133" i="19" s="1"/>
  <c r="N133" i="19"/>
  <c r="G133" i="19" s="1"/>
  <c r="Q131" i="19"/>
  <c r="K131" i="19" s="1"/>
  <c r="P131" i="19"/>
  <c r="I131" i="19" s="1"/>
  <c r="O131" i="19"/>
  <c r="H131" i="19" s="1"/>
  <c r="N131" i="19"/>
  <c r="G131" i="19" s="1"/>
  <c r="Q129" i="19"/>
  <c r="K129" i="19" s="1"/>
  <c r="P129" i="19"/>
  <c r="I129" i="19" s="1"/>
  <c r="O129" i="19"/>
  <c r="H129" i="19" s="1"/>
  <c r="N129" i="19"/>
  <c r="G129" i="19" s="1"/>
  <c r="Q127" i="19"/>
  <c r="J127" i="19" s="1"/>
  <c r="P127" i="19"/>
  <c r="I127" i="19" s="1"/>
  <c r="O127" i="19"/>
  <c r="H127" i="19" s="1"/>
  <c r="N127" i="19"/>
  <c r="G127" i="19" s="1"/>
  <c r="Q124" i="19"/>
  <c r="K124" i="19" s="1"/>
  <c r="P124" i="19"/>
  <c r="I124" i="19" s="1"/>
  <c r="O124" i="19"/>
  <c r="H124" i="19" s="1"/>
  <c r="N124" i="19"/>
  <c r="G124" i="19" s="1"/>
  <c r="Q122" i="19"/>
  <c r="K122" i="19" s="1"/>
  <c r="P122" i="19"/>
  <c r="I122" i="19" s="1"/>
  <c r="O122" i="19"/>
  <c r="H122" i="19" s="1"/>
  <c r="N122" i="19"/>
  <c r="G122" i="19" s="1"/>
  <c r="Q120" i="19"/>
  <c r="J120" i="19" s="1"/>
  <c r="P120" i="19"/>
  <c r="I120" i="19" s="1"/>
  <c r="O120" i="19"/>
  <c r="H120" i="19" s="1"/>
  <c r="N120" i="19"/>
  <c r="G120" i="19" s="1"/>
  <c r="Q118" i="19"/>
  <c r="K118" i="19" s="1"/>
  <c r="P118" i="19"/>
  <c r="I118" i="19" s="1"/>
  <c r="O118" i="19"/>
  <c r="H118" i="19" s="1"/>
  <c r="N118" i="19"/>
  <c r="G118" i="19" s="1"/>
  <c r="Q116" i="19"/>
  <c r="K116" i="19" s="1"/>
  <c r="P116" i="19"/>
  <c r="I116" i="19" s="1"/>
  <c r="O116" i="19"/>
  <c r="H116" i="19" s="1"/>
  <c r="N116" i="19"/>
  <c r="G116" i="19" s="1"/>
  <c r="Q114" i="19"/>
  <c r="J114" i="19" s="1"/>
  <c r="P114" i="19"/>
  <c r="I114" i="19" s="1"/>
  <c r="O114" i="19"/>
  <c r="H114" i="19" s="1"/>
  <c r="N114" i="19"/>
  <c r="G114" i="19" s="1"/>
  <c r="Q112" i="19"/>
  <c r="K112" i="19" s="1"/>
  <c r="P112" i="19"/>
  <c r="I112" i="19" s="1"/>
  <c r="O112" i="19"/>
  <c r="H112" i="19" s="1"/>
  <c r="N112" i="19"/>
  <c r="G112" i="19" s="1"/>
  <c r="Q110" i="19"/>
  <c r="K110" i="19" s="1"/>
  <c r="P110" i="19"/>
  <c r="I110" i="19" s="1"/>
  <c r="O110" i="19"/>
  <c r="H110" i="19" s="1"/>
  <c r="N110" i="19"/>
  <c r="G110" i="19" s="1"/>
  <c r="Q108" i="19"/>
  <c r="J108" i="19" s="1"/>
  <c r="P108" i="19"/>
  <c r="I108" i="19" s="1"/>
  <c r="O108" i="19"/>
  <c r="H108" i="19" s="1"/>
  <c r="N108" i="19"/>
  <c r="G108" i="19" s="1"/>
  <c r="Q106" i="19"/>
  <c r="K106" i="19" s="1"/>
  <c r="P106" i="19"/>
  <c r="I106" i="19" s="1"/>
  <c r="O106" i="19"/>
  <c r="H106" i="19" s="1"/>
  <c r="N106" i="19"/>
  <c r="G106" i="19" s="1"/>
  <c r="Q104" i="19"/>
  <c r="K104" i="19" s="1"/>
  <c r="P104" i="19"/>
  <c r="I104" i="19" s="1"/>
  <c r="O104" i="19"/>
  <c r="H104" i="19" s="1"/>
  <c r="N104" i="19"/>
  <c r="G104" i="19" s="1"/>
  <c r="Q102" i="19"/>
  <c r="J102" i="19" s="1"/>
  <c r="P102" i="19"/>
  <c r="I102" i="19" s="1"/>
  <c r="O102" i="19"/>
  <c r="H102" i="19" s="1"/>
  <c r="N102" i="19"/>
  <c r="G102" i="19" s="1"/>
  <c r="Q97" i="19"/>
  <c r="K97" i="19" s="1"/>
  <c r="P97" i="19"/>
  <c r="I97" i="19" s="1"/>
  <c r="O97" i="19"/>
  <c r="H97" i="19" s="1"/>
  <c r="N97" i="19"/>
  <c r="G97" i="19" s="1"/>
  <c r="Q95" i="19"/>
  <c r="K95" i="19" s="1"/>
  <c r="P95" i="19"/>
  <c r="I95" i="19" s="1"/>
  <c r="O95" i="19"/>
  <c r="H95" i="19" s="1"/>
  <c r="N95" i="19"/>
  <c r="G95" i="19" s="1"/>
  <c r="Q93" i="19"/>
  <c r="K93" i="19" s="1"/>
  <c r="P93" i="19"/>
  <c r="I93" i="19" s="1"/>
  <c r="O93" i="19"/>
  <c r="H93" i="19" s="1"/>
  <c r="N93" i="19"/>
  <c r="G93" i="19" s="1"/>
  <c r="Q91" i="19"/>
  <c r="K91" i="19" s="1"/>
  <c r="P91" i="19"/>
  <c r="I91" i="19" s="1"/>
  <c r="O91" i="19"/>
  <c r="H91" i="19" s="1"/>
  <c r="N91" i="19"/>
  <c r="G91" i="19" s="1"/>
  <c r="Q89" i="19"/>
  <c r="K89" i="19" s="1"/>
  <c r="P89" i="19"/>
  <c r="I89" i="19" s="1"/>
  <c r="O89" i="19"/>
  <c r="H89" i="19" s="1"/>
  <c r="N89" i="19"/>
  <c r="G89" i="19" s="1"/>
  <c r="Q87" i="19"/>
  <c r="J87" i="19" s="1"/>
  <c r="P87" i="19"/>
  <c r="I87" i="19" s="1"/>
  <c r="O87" i="19"/>
  <c r="H87" i="19" s="1"/>
  <c r="N87" i="19"/>
  <c r="G87" i="19" s="1"/>
  <c r="Q85" i="19"/>
  <c r="K85" i="19" s="1"/>
  <c r="P85" i="19"/>
  <c r="I85" i="19" s="1"/>
  <c r="O85" i="19"/>
  <c r="H85" i="19" s="1"/>
  <c r="N85" i="19"/>
  <c r="G85" i="19" s="1"/>
  <c r="Q83" i="19"/>
  <c r="K83" i="19" s="1"/>
  <c r="P83" i="19"/>
  <c r="I83" i="19" s="1"/>
  <c r="O83" i="19"/>
  <c r="H83" i="19" s="1"/>
  <c r="N83" i="19"/>
  <c r="G83" i="19" s="1"/>
  <c r="Q81" i="19"/>
  <c r="J81" i="19" s="1"/>
  <c r="P81" i="19"/>
  <c r="I81" i="19" s="1"/>
  <c r="O81" i="19"/>
  <c r="H81" i="19" s="1"/>
  <c r="N81" i="19"/>
  <c r="G81" i="19" s="1"/>
  <c r="Q79" i="19"/>
  <c r="K79" i="19" s="1"/>
  <c r="P79" i="19"/>
  <c r="I79" i="19" s="1"/>
  <c r="O79" i="19"/>
  <c r="H79" i="19" s="1"/>
  <c r="N79" i="19"/>
  <c r="G79" i="19" s="1"/>
  <c r="Q77" i="19"/>
  <c r="K77" i="19" s="1"/>
  <c r="P77" i="19"/>
  <c r="I77" i="19" s="1"/>
  <c r="O77" i="19"/>
  <c r="H77" i="19" s="1"/>
  <c r="N77" i="19"/>
  <c r="G77" i="19" s="1"/>
  <c r="Q75" i="19"/>
  <c r="J75" i="19" s="1"/>
  <c r="P75" i="19"/>
  <c r="I75" i="19" s="1"/>
  <c r="O75" i="19"/>
  <c r="H75" i="19" s="1"/>
  <c r="B49" i="19"/>
  <c r="N75" i="19"/>
  <c r="G75" i="19" s="1"/>
  <c r="AA6" i="1"/>
  <c r="AU6" i="1"/>
  <c r="AQ6" i="1"/>
  <c r="AI6" i="1"/>
  <c r="AE6" i="1"/>
  <c r="W6" i="1"/>
  <c r="S6" i="1"/>
  <c r="O6" i="1"/>
  <c r="K6" i="1"/>
  <c r="G6" i="1"/>
  <c r="C6" i="1"/>
  <c r="Q72" i="19"/>
  <c r="K72" i="19" s="1"/>
  <c r="P72" i="19"/>
  <c r="I72" i="19" s="1"/>
  <c r="O72" i="19"/>
  <c r="H72" i="19" s="1"/>
  <c r="N72" i="19"/>
  <c r="G72" i="19" s="1"/>
  <c r="Q70" i="19"/>
  <c r="K70" i="19" s="1"/>
  <c r="P70" i="19"/>
  <c r="I70" i="19" s="1"/>
  <c r="O70" i="19"/>
  <c r="H70" i="19" s="1"/>
  <c r="N70" i="19"/>
  <c r="G70" i="19" s="1"/>
  <c r="Q68" i="19"/>
  <c r="K68" i="19" s="1"/>
  <c r="P68" i="19"/>
  <c r="I68" i="19" s="1"/>
  <c r="O68" i="19"/>
  <c r="H68" i="19" s="1"/>
  <c r="N68" i="19"/>
  <c r="G68" i="19" s="1"/>
  <c r="Q66" i="19"/>
  <c r="K66" i="19" s="1"/>
  <c r="P66" i="19"/>
  <c r="I66" i="19" s="1"/>
  <c r="O66" i="19"/>
  <c r="H66" i="19" s="1"/>
  <c r="N66" i="19"/>
  <c r="G66" i="19" s="1"/>
  <c r="Q64" i="19"/>
  <c r="K64" i="19" s="1"/>
  <c r="P64" i="19"/>
  <c r="I64" i="19" s="1"/>
  <c r="O64" i="19"/>
  <c r="H64" i="19" s="1"/>
  <c r="N64" i="19"/>
  <c r="G64" i="19" s="1"/>
  <c r="Q62" i="19"/>
  <c r="K62" i="19" s="1"/>
  <c r="P62" i="19"/>
  <c r="I62" i="19" s="1"/>
  <c r="O62" i="19"/>
  <c r="H62" i="19" s="1"/>
  <c r="N62" i="19"/>
  <c r="G62" i="19" s="1"/>
  <c r="Q60" i="19"/>
  <c r="K60" i="19" s="1"/>
  <c r="P60" i="19"/>
  <c r="I60" i="19" s="1"/>
  <c r="O60" i="19"/>
  <c r="H60" i="19" s="1"/>
  <c r="N60" i="19"/>
  <c r="G60" i="19" s="1"/>
  <c r="Q58" i="19"/>
  <c r="K58" i="19" s="1"/>
  <c r="P58" i="19"/>
  <c r="I58" i="19" s="1"/>
  <c r="O58" i="19"/>
  <c r="H58" i="19" s="1"/>
  <c r="N58" i="19"/>
  <c r="G58" i="19" s="1"/>
  <c r="Q56" i="19"/>
  <c r="J56" i="19" s="1"/>
  <c r="P56" i="19"/>
  <c r="I56" i="19" s="1"/>
  <c r="O56" i="19"/>
  <c r="H56" i="19" s="1"/>
  <c r="N56" i="19"/>
  <c r="G56" i="19" s="1"/>
  <c r="Q54" i="19"/>
  <c r="K54" i="19" s="1"/>
  <c r="P54" i="19"/>
  <c r="I54" i="19" s="1"/>
  <c r="O54" i="19"/>
  <c r="H54" i="19" s="1"/>
  <c r="N54" i="19"/>
  <c r="G54" i="19" s="1"/>
  <c r="Q52" i="19"/>
  <c r="K52" i="19" s="1"/>
  <c r="P52" i="19"/>
  <c r="I52" i="19" s="1"/>
  <c r="O52" i="19"/>
  <c r="H52" i="19" s="1"/>
  <c r="N52" i="19"/>
  <c r="G52" i="19" s="1"/>
  <c r="Q50" i="19"/>
  <c r="J50" i="19" s="1"/>
  <c r="P50" i="19"/>
  <c r="I50" i="19" s="1"/>
  <c r="O50" i="19"/>
  <c r="H50" i="19" s="1"/>
  <c r="N50" i="19"/>
  <c r="G50" i="19" s="1"/>
  <c r="Q41" i="19"/>
  <c r="K41" i="19" s="1"/>
  <c r="P41" i="19"/>
  <c r="I41" i="19" s="1"/>
  <c r="O41" i="19"/>
  <c r="H41" i="19" s="1"/>
  <c r="G41" i="19"/>
  <c r="Q39" i="19"/>
  <c r="K39" i="19" s="1"/>
  <c r="P39" i="19"/>
  <c r="I39" i="19" s="1"/>
  <c r="O39" i="19"/>
  <c r="H39" i="19" s="1"/>
  <c r="N39" i="19"/>
  <c r="G39" i="19" s="1"/>
  <c r="J37" i="19"/>
  <c r="P37" i="19"/>
  <c r="I37" i="19" s="1"/>
  <c r="O37" i="19"/>
  <c r="H37" i="19" s="1"/>
  <c r="N37" i="19"/>
  <c r="G37" i="19" s="1"/>
  <c r="Q34" i="19"/>
  <c r="K34" i="19" s="1"/>
  <c r="P34" i="19"/>
  <c r="I34" i="19" s="1"/>
  <c r="O34" i="19"/>
  <c r="H34" i="19" s="1"/>
  <c r="N34" i="19"/>
  <c r="G34" i="19" s="1"/>
  <c r="Q32" i="19"/>
  <c r="K32" i="19" s="1"/>
  <c r="P32" i="19"/>
  <c r="I32" i="19" s="1"/>
  <c r="O32" i="19"/>
  <c r="H32" i="19" s="1"/>
  <c r="N32" i="19"/>
  <c r="G32" i="19" s="1"/>
  <c r="Q30" i="19"/>
  <c r="J30" i="19" s="1"/>
  <c r="P30" i="19"/>
  <c r="I30" i="19" s="1"/>
  <c r="O30" i="19"/>
  <c r="H30" i="19" s="1"/>
  <c r="N30" i="19"/>
  <c r="G30" i="19" s="1"/>
  <c r="Q28" i="19"/>
  <c r="K28" i="19" s="1"/>
  <c r="P28" i="19"/>
  <c r="I28" i="19" s="1"/>
  <c r="O28" i="19"/>
  <c r="H28" i="19" s="1"/>
  <c r="N28" i="19"/>
  <c r="G28" i="19" s="1"/>
  <c r="Q26" i="19"/>
  <c r="J26" i="19" s="1"/>
  <c r="P26" i="19"/>
  <c r="I26" i="19" s="1"/>
  <c r="O26" i="19"/>
  <c r="H26" i="19" s="1"/>
  <c r="N26" i="19"/>
  <c r="G26" i="19" s="1"/>
  <c r="Q24" i="19"/>
  <c r="J24" i="19" s="1"/>
  <c r="P24" i="19"/>
  <c r="I24" i="19" s="1"/>
  <c r="O24" i="19"/>
  <c r="H24" i="19" s="1"/>
  <c r="N24" i="19"/>
  <c r="G24" i="19" s="1"/>
  <c r="Q22" i="19"/>
  <c r="K22" i="19" s="1"/>
  <c r="P22" i="19"/>
  <c r="I22" i="19" s="1"/>
  <c r="O22" i="19"/>
  <c r="H22" i="19" s="1"/>
  <c r="N22" i="19"/>
  <c r="G22" i="19" s="1"/>
  <c r="Q20" i="19"/>
  <c r="K20" i="19" s="1"/>
  <c r="P20" i="19"/>
  <c r="I20" i="19" s="1"/>
  <c r="O20" i="19"/>
  <c r="H20" i="19" s="1"/>
  <c r="N20" i="19"/>
  <c r="G20" i="19" s="1"/>
  <c r="Q18" i="19"/>
  <c r="J18" i="19" s="1"/>
  <c r="P18" i="19"/>
  <c r="I18" i="19" s="1"/>
  <c r="O18" i="19"/>
  <c r="H18" i="19" s="1"/>
  <c r="N18" i="19"/>
  <c r="G18" i="19" s="1"/>
  <c r="B24" i="19" l="1"/>
  <c r="B25" i="19" s="1"/>
  <c r="B26" i="19" l="1"/>
  <c r="B27" i="19" s="1"/>
  <c r="B176" i="19"/>
  <c r="B177" i="19" s="1"/>
  <c r="B174" i="19"/>
  <c r="B175" i="19" s="1"/>
  <c r="B172" i="19"/>
  <c r="B173" i="19" s="1"/>
  <c r="B170" i="19"/>
  <c r="B171" i="19" s="1"/>
  <c r="B168" i="19"/>
  <c r="B169" i="19" s="1"/>
  <c r="B166" i="19"/>
  <c r="B167" i="19" s="1"/>
  <c r="B164" i="19"/>
  <c r="B165" i="19" s="1"/>
  <c r="B162" i="19"/>
  <c r="B163" i="19" s="1"/>
  <c r="B161" i="19"/>
  <c r="B158" i="19"/>
  <c r="B159" i="19" s="1"/>
  <c r="B156" i="19"/>
  <c r="B157" i="19" s="1"/>
  <c r="B154" i="19"/>
  <c r="B155" i="19" s="1"/>
  <c r="B153" i="19"/>
  <c r="B149" i="19"/>
  <c r="B150" i="19" s="1"/>
  <c r="B147" i="19"/>
  <c r="B148" i="19" s="1"/>
  <c r="B145" i="19"/>
  <c r="B146" i="19" s="1"/>
  <c r="B143" i="19"/>
  <c r="B144" i="19" s="1"/>
  <c r="B141" i="19"/>
  <c r="B142" i="19" s="1"/>
  <c r="B139" i="19"/>
  <c r="B140" i="19" s="1"/>
  <c r="B137" i="19"/>
  <c r="B138" i="19" s="1"/>
  <c r="B135" i="19"/>
  <c r="B136" i="19" s="1"/>
  <c r="B133" i="19"/>
  <c r="B134" i="19" s="1"/>
  <c r="B131" i="19"/>
  <c r="B132" i="19" s="1"/>
  <c r="B129" i="19"/>
  <c r="B130" i="19" s="1"/>
  <c r="B127" i="19"/>
  <c r="B128" i="19" s="1"/>
  <c r="B126" i="19"/>
  <c r="B124" i="19"/>
  <c r="B125" i="19" s="1"/>
  <c r="B122" i="19"/>
  <c r="B123" i="19" s="1"/>
  <c r="B120" i="19"/>
  <c r="B121" i="19" s="1"/>
  <c r="B118" i="19"/>
  <c r="B119" i="19" s="1"/>
  <c r="B116" i="19"/>
  <c r="B117" i="19" s="1"/>
  <c r="B114" i="19"/>
  <c r="B115" i="19" s="1"/>
  <c r="B112" i="19"/>
  <c r="B113" i="19" s="1"/>
  <c r="B110" i="19"/>
  <c r="B111" i="19" s="1"/>
  <c r="B108" i="19"/>
  <c r="B109" i="19" s="1"/>
  <c r="B106" i="19"/>
  <c r="B107" i="19" s="1"/>
  <c r="B104" i="19"/>
  <c r="B105" i="19" s="1"/>
  <c r="B102" i="19"/>
  <c r="B103" i="19" s="1"/>
  <c r="B101" i="19"/>
  <c r="B97" i="19"/>
  <c r="B98" i="19" s="1"/>
  <c r="B95" i="19"/>
  <c r="B96" i="19" s="1"/>
  <c r="B93" i="19"/>
  <c r="B94" i="19" s="1"/>
  <c r="B91" i="19"/>
  <c r="B92" i="19" s="1"/>
  <c r="B89" i="19"/>
  <c r="B90" i="19" s="1"/>
  <c r="B87" i="19"/>
  <c r="B88" i="19" s="1"/>
  <c r="B85" i="19"/>
  <c r="B86" i="19" s="1"/>
  <c r="B83" i="19"/>
  <c r="B84" i="19" s="1"/>
  <c r="B81" i="19"/>
  <c r="B82" i="19" s="1"/>
  <c r="B79" i="19"/>
  <c r="B80" i="19" s="1"/>
  <c r="B75" i="19"/>
  <c r="B76" i="19" s="1"/>
  <c r="B74" i="19"/>
  <c r="B72" i="19"/>
  <c r="B73" i="19" s="1"/>
  <c r="B70" i="19"/>
  <c r="B71" i="19" s="1"/>
  <c r="B68" i="19"/>
  <c r="B69" i="19" s="1"/>
  <c r="B66" i="19"/>
  <c r="B67" i="19" s="1"/>
  <c r="B64" i="19"/>
  <c r="B65" i="19" s="1"/>
  <c r="B62" i="19"/>
  <c r="B63" i="19" s="1"/>
  <c r="B60" i="19"/>
  <c r="B61" i="19" s="1"/>
  <c r="B58" i="19"/>
  <c r="B59" i="19" s="1"/>
  <c r="B56" i="19"/>
  <c r="B57" i="19" s="1"/>
  <c r="B54" i="19"/>
  <c r="B55" i="19" s="1"/>
  <c r="B52" i="19"/>
  <c r="B53" i="19" s="1"/>
  <c r="B50" i="19"/>
  <c r="B51" i="19" s="1"/>
  <c r="B42" i="19"/>
  <c r="B39" i="19"/>
  <c r="B40" i="19" s="1"/>
  <c r="B37" i="19"/>
  <c r="B38" i="19" s="1"/>
  <c r="B34" i="19"/>
  <c r="B35" i="19" s="1"/>
  <c r="B32" i="19"/>
  <c r="B33" i="19" s="1"/>
  <c r="B30" i="19"/>
  <c r="B31" i="19" s="1"/>
  <c r="B28" i="19"/>
  <c r="B29" i="19" s="1"/>
  <c r="B22" i="19"/>
  <c r="B23" i="19" s="1"/>
  <c r="B20" i="19"/>
  <c r="B21" i="19" s="1"/>
  <c r="B18" i="19"/>
  <c r="B19" i="19" s="1"/>
  <c r="B9" i="23" l="1"/>
  <c r="B10" i="23"/>
  <c r="B11" i="23"/>
  <c r="B12" i="23"/>
  <c r="B13" i="23"/>
  <c r="B14" i="23"/>
  <c r="B15" i="23"/>
  <c r="B16" i="23"/>
  <c r="B17" i="23"/>
  <c r="B18" i="23"/>
  <c r="B19" i="23"/>
  <c r="B20" i="23"/>
  <c r="B21" i="23"/>
  <c r="B22" i="23"/>
  <c r="B23" i="23"/>
  <c r="B24" i="23"/>
  <c r="B25" i="23"/>
  <c r="B26" i="23"/>
  <c r="B27" i="23"/>
  <c r="B28" i="23"/>
  <c r="B29" i="23"/>
  <c r="B30" i="23"/>
  <c r="B31" i="23"/>
  <c r="B32" i="23"/>
  <c r="B33" i="23"/>
  <c r="B34" i="23"/>
  <c r="B35" i="23"/>
  <c r="B36" i="23"/>
  <c r="B37" i="23"/>
  <c r="B38" i="23"/>
  <c r="B39" i="23"/>
  <c r="B40" i="23"/>
  <c r="B41" i="23"/>
  <c r="B42" i="23"/>
  <c r="B43" i="23"/>
  <c r="B44" i="23"/>
  <c r="B45" i="23"/>
  <c r="B46" i="23"/>
  <c r="B47" i="23"/>
  <c r="B8" i="23"/>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8" i="24"/>
  <c r="B2" i="26" l="1"/>
  <c r="B2" i="25"/>
  <c r="B2" i="23"/>
  <c r="B47" i="26"/>
  <c r="B46" i="26"/>
  <c r="B45" i="26"/>
  <c r="B44" i="26"/>
  <c r="B43" i="26"/>
  <c r="B38" i="26"/>
  <c r="B37" i="26"/>
  <c r="B36" i="26"/>
  <c r="B35" i="26"/>
  <c r="B34" i="26"/>
  <c r="B33" i="26"/>
  <c r="B32" i="26"/>
  <c r="B31" i="26"/>
  <c r="B30" i="26"/>
  <c r="B29" i="26"/>
  <c r="B28" i="26"/>
  <c r="B27" i="26"/>
  <c r="B26" i="26"/>
  <c r="B25" i="26"/>
  <c r="B24" i="26"/>
  <c r="B23" i="26"/>
  <c r="B22" i="26"/>
  <c r="B21" i="26"/>
  <c r="B20" i="26"/>
  <c r="B19" i="26"/>
  <c r="B18" i="26"/>
  <c r="B17" i="26"/>
  <c r="B16" i="26"/>
  <c r="B15" i="26"/>
  <c r="B14" i="26"/>
  <c r="B13" i="26"/>
  <c r="B12" i="26"/>
  <c r="B11" i="26"/>
  <c r="B10" i="26"/>
  <c r="B9" i="26"/>
  <c r="B8" i="26"/>
  <c r="B47" i="25"/>
  <c r="B46" i="25"/>
  <c r="B45" i="25"/>
  <c r="B44" i="25"/>
  <c r="B43" i="25"/>
  <c r="B42" i="25"/>
  <c r="B41" i="25"/>
  <c r="B40" i="25"/>
  <c r="B39" i="25"/>
  <c r="B38" i="25"/>
  <c r="B37" i="25"/>
  <c r="B36" i="25"/>
  <c r="B35" i="25"/>
  <c r="B34" i="25"/>
  <c r="B33" i="25"/>
  <c r="B32" i="25"/>
  <c r="B31" i="25"/>
  <c r="B30" i="25"/>
  <c r="B29" i="25"/>
  <c r="B28" i="25"/>
  <c r="B27" i="25"/>
  <c r="B26" i="25"/>
  <c r="B25" i="25"/>
  <c r="B24" i="25"/>
  <c r="B23" i="25"/>
  <c r="B22" i="25"/>
  <c r="B21" i="25"/>
  <c r="B20" i="25"/>
  <c r="B19" i="25"/>
  <c r="B18" i="25"/>
  <c r="B17" i="25"/>
  <c r="B16" i="25"/>
  <c r="B15" i="25"/>
  <c r="B14" i="25"/>
  <c r="B13" i="25"/>
  <c r="B12" i="25"/>
  <c r="B11" i="25"/>
  <c r="B10" i="25"/>
  <c r="B9" i="25"/>
  <c r="B8" i="25"/>
  <c r="B15" i="19" l="1"/>
  <c r="B47" i="22"/>
  <c r="B46" i="22"/>
  <c r="B45" i="22"/>
  <c r="B44" i="22"/>
  <c r="B43" i="22"/>
  <c r="B42" i="22"/>
  <c r="B41" i="22"/>
  <c r="B40" i="22"/>
  <c r="B39" i="22"/>
  <c r="B38" i="22"/>
  <c r="B37" i="22"/>
  <c r="B36" i="22"/>
  <c r="B35" i="22"/>
  <c r="B34" i="22"/>
  <c r="B33" i="22"/>
  <c r="B32" i="22"/>
  <c r="B31" i="22"/>
  <c r="B30" i="22"/>
  <c r="B29" i="22"/>
  <c r="B28" i="22"/>
  <c r="B27" i="22"/>
  <c r="B26" i="22"/>
  <c r="B25" i="22"/>
  <c r="B24" i="22"/>
  <c r="B23" i="22"/>
  <c r="B22" i="22"/>
  <c r="B21" i="22"/>
  <c r="B20" i="22"/>
  <c r="B19" i="22"/>
  <c r="B18" i="22"/>
  <c r="B17" i="22"/>
  <c r="B16" i="22"/>
  <c r="B15" i="22"/>
  <c r="B14" i="22"/>
  <c r="B13" i="22"/>
  <c r="B12" i="22"/>
  <c r="B11" i="22"/>
  <c r="B10" i="22"/>
  <c r="B9" i="22"/>
  <c r="B8" i="22"/>
  <c r="B17" i="19"/>
  <c r="B56" i="20" l="1"/>
  <c r="B57" i="20"/>
  <c r="B58" i="20"/>
  <c r="B55" i="20"/>
  <c r="D4" i="19"/>
  <c r="D5" i="19"/>
  <c r="K152" i="19" s="1"/>
  <c r="K36" i="19" l="1"/>
  <c r="K100" i="19"/>
  <c r="B42" i="1"/>
  <c r="B43" i="1"/>
  <c r="B44" i="1"/>
  <c r="B45" i="1"/>
  <c r="B46" i="1"/>
  <c r="B47" i="1"/>
  <c r="F203" i="19" l="1"/>
  <c r="I196" i="19"/>
  <c r="I191" i="19"/>
  <c r="K5" i="19" l="1"/>
</calcChain>
</file>

<file path=xl/sharedStrings.xml><?xml version="1.0" encoding="utf-8"?>
<sst xmlns="http://schemas.openxmlformats.org/spreadsheetml/2006/main" count="674" uniqueCount="233">
  <si>
    <t>DATA SISWA</t>
  </si>
  <si>
    <t>KELAS</t>
  </si>
  <si>
    <t>NAMA WALI KELAS</t>
  </si>
  <si>
    <t>SEMESTER</t>
  </si>
  <si>
    <t>TAHUN PELAJARAN</t>
  </si>
  <si>
    <t>NISN</t>
  </si>
  <si>
    <t>NAMA</t>
  </si>
  <si>
    <t>NO.</t>
  </si>
  <si>
    <t>NIS</t>
  </si>
  <si>
    <t>L/P</t>
  </si>
  <si>
    <t>:</t>
  </si>
  <si>
    <t xml:space="preserve">Ganjil </t>
  </si>
  <si>
    <t>2022/2023</t>
  </si>
  <si>
    <t>DATA SEKOLAH</t>
  </si>
  <si>
    <t>NAMA KEPALA SEKOLAH</t>
  </si>
  <si>
    <t>Dr. Suhardini Nurhayati, M.Pd</t>
  </si>
  <si>
    <t>TANGGAL RAPOR</t>
  </si>
  <si>
    <t>NO</t>
  </si>
  <si>
    <t>Nama Siswa</t>
  </si>
  <si>
    <t>Nomor Induk</t>
  </si>
  <si>
    <t>Wali Kelas</t>
  </si>
  <si>
    <t>Orang Tua/Wali</t>
  </si>
  <si>
    <t>___________________</t>
  </si>
  <si>
    <t xml:space="preserve">Mengetahui, </t>
  </si>
  <si>
    <t>SD Insan Amanah</t>
  </si>
  <si>
    <t xml:space="preserve">Kepala, </t>
  </si>
  <si>
    <t>4. Dimensi Mandiri</t>
  </si>
  <si>
    <t>5. Dimensi Bernalar Kritis</t>
  </si>
  <si>
    <t>6. Dimensi Kreatif</t>
  </si>
  <si>
    <t>3. Dimensi Bergotong Royong</t>
  </si>
  <si>
    <t>2. Dimensi Berkebhinekaan Global</t>
  </si>
  <si>
    <t>1. Dimensi Beriman, Bertakwa Kepada Tuhan Yang Maha Esa, dan Berahlak Mulia</t>
  </si>
  <si>
    <t>ELEMEN</t>
  </si>
  <si>
    <t>SUB ELEMEN</t>
  </si>
  <si>
    <t>Elemen akhlak beragama</t>
  </si>
  <si>
    <t>Elemen Akhlak Pribadi</t>
  </si>
  <si>
    <t>Elemen akhlak kepada manusia</t>
  </si>
  <si>
    <t xml:space="preserve">Mengutamakan persamaan dengan orang lain dan menghargai perbedaan
</t>
  </si>
  <si>
    <t>Berempati kepada orang lain</t>
  </si>
  <si>
    <t>Elemen akhlak kepada alam</t>
  </si>
  <si>
    <t xml:space="preserve">Memahami Keterhu- bungan Ekosistem Bumi
</t>
  </si>
  <si>
    <t>Menjaga Lingkungan Alam Sekitar</t>
  </si>
  <si>
    <t>Elemen akhlak bernegara</t>
  </si>
  <si>
    <t xml:space="preserve">Melaksanakan Hak dan Kewajiban sebagai Warga Negara Indonesia
</t>
  </si>
  <si>
    <t>Elemen mengenal dan menghargai budaya</t>
  </si>
  <si>
    <t>Mendalami budaya dan identitas budaya</t>
  </si>
  <si>
    <t>mengeksplorasi dan membandingkan pengetahuan budaya, kepercayaan, serta praktiknya</t>
  </si>
  <si>
    <t xml:space="preserve">Menumbuhkan rasa menghormati terhadap keanekaragaman budaya
</t>
  </si>
  <si>
    <t>Elemen komunikasi dan interaksi antar budaya</t>
  </si>
  <si>
    <t>Berkomunikasi antar budaya</t>
  </si>
  <si>
    <t>Mempertimbangkan dan menumbuhkan berbagai perspektif</t>
  </si>
  <si>
    <t>Elemen refleksi dan bertanggung jawab terhadap pengalaman kebinekaan</t>
  </si>
  <si>
    <t>Refleksi terhadap pengalaman kebinekaan.</t>
  </si>
  <si>
    <t>Menghilangkan stereotip dan prasangka</t>
  </si>
  <si>
    <t>Menyelaraskan perbedaan budaya</t>
  </si>
  <si>
    <t>Elemen Berkeadilan Sosial</t>
  </si>
  <si>
    <t>Aktif membangun masyarakat yang inklusif, adil, dan berkelanjutan</t>
  </si>
  <si>
    <t>Berpartisipasi dalam proses pengambilan keputusan bersama</t>
  </si>
  <si>
    <t xml:space="preserve">Memahami peran individu dalam demokrasi
</t>
  </si>
  <si>
    <t>Elemen kolaborasi</t>
  </si>
  <si>
    <t>Kerja sama</t>
  </si>
  <si>
    <t>Komunikasi untuk mencapai tujuan bersama</t>
  </si>
  <si>
    <t>Saling-ketergantungan positif</t>
  </si>
  <si>
    <t>Koordinasi Sosial</t>
  </si>
  <si>
    <t>Elemen kepedulian</t>
  </si>
  <si>
    <t>Tanggap terhadap lingkungan Sosial</t>
  </si>
  <si>
    <t>Persepsi sosial</t>
  </si>
  <si>
    <t>Elemen Berbagi</t>
  </si>
  <si>
    <t>Elemen Pemahaman diri dan situasi yang dihadapi</t>
  </si>
  <si>
    <t xml:space="preserve">Mengenali kualitas dan minat diri serta tantangan yang dihadapi
</t>
  </si>
  <si>
    <t>Mengembangkan refleksi diri</t>
  </si>
  <si>
    <t>Elemen Regulasi Diri</t>
  </si>
  <si>
    <t>Regulasi emosi</t>
  </si>
  <si>
    <t xml:space="preserve">Penetapan tujuan belajar, prestasi, dan pengembangan diri serta rencana strategis untuk mencapainya
</t>
  </si>
  <si>
    <t>Menunjukkan inisiatif dan bekerja secara mandiri</t>
  </si>
  <si>
    <t>Mengembangkan pengendalian dan disiplin diri</t>
  </si>
  <si>
    <t>Percaya diri, tangguh (resilient), dan adaptif</t>
  </si>
  <si>
    <t>Elemen memperoleh dan memproses informasi dan gagasan</t>
  </si>
  <si>
    <t>Mengajukan pertanyaan</t>
  </si>
  <si>
    <t>Mengidentifikasi, mengklarifikasi, dan mengolah informasi dan gagasan</t>
  </si>
  <si>
    <t>Elemen menganalisis dan mengevaluasi penalaran dan prosedurnya</t>
  </si>
  <si>
    <t xml:space="preserve">Elemen menganalisis dan mengevaluasi penalaran dan prosedurnya
</t>
  </si>
  <si>
    <t>Elemen refleksi pemikiran dan proses berpikir</t>
  </si>
  <si>
    <t>Merefleksi dan mengevaluasi pemikirannya sendiri</t>
  </si>
  <si>
    <t>Elemen menghasilkan gagasan yang orisinal</t>
  </si>
  <si>
    <t>Elemen memiliki keluwesan berpikir dalam mencari alternatif solusi permasalahan</t>
  </si>
  <si>
    <t>DIMENSI</t>
  </si>
  <si>
    <t>Belum Berkembang</t>
  </si>
  <si>
    <t>Masih Berkembang</t>
  </si>
  <si>
    <t>Berkembang Sesuai Harapan</t>
  </si>
  <si>
    <t>Sangat Berkembang</t>
  </si>
  <si>
    <t>90 - 100</t>
  </si>
  <si>
    <t>80 - 89</t>
  </si>
  <si>
    <t>70 - 79</t>
  </si>
  <si>
    <t>DESKRIPSI PROJEK 3</t>
  </si>
  <si>
    <t>MB</t>
  </si>
  <si>
    <t>BSH</t>
  </si>
  <si>
    <t>SB</t>
  </si>
  <si>
    <t>DESKRIPSI PROJEK 1 :</t>
  </si>
  <si>
    <t>DESKRIPSI PROJEK 2 :</t>
  </si>
  <si>
    <t>PROJEK 1</t>
  </si>
  <si>
    <t>PROJEK 2</t>
  </si>
  <si>
    <t>Mengenal Diri dan Keberagaman di Sekitarku</t>
  </si>
  <si>
    <t>Menghasilkan gagasan yang orisinal</t>
  </si>
  <si>
    <t>Memiliki keluwesan berpikir dalam mencari alternatif solusi permasalahan</t>
  </si>
  <si>
    <t>Berbagi</t>
  </si>
  <si>
    <t>DESKRIPSI KELAS 4</t>
  </si>
  <si>
    <t>DESKRIPSI KELAS 1</t>
  </si>
  <si>
    <t>Mengenal unsur-unsur utama agama/kepercayaan (simbol-simbol keagamaan dan sejarah agama/ kepercayaan)</t>
  </si>
  <si>
    <t>Terbiasa melaksanakan ibadah wajib sesuai tuntunan agama/ kepercayaannya</t>
  </si>
  <si>
    <t>Membiasakan melakukan refleksi tentang pentingnya bersikap jujur dan berani menyampaikan kebenaran atau fakta</t>
  </si>
  <si>
    <t>Mulai membiasakan diri untuk disiplin, rapi, membersihkan dan merawat tubuh, menjaga tingkah laku dan perkataan dalam semua aktivitas kesehariannya</t>
  </si>
  <si>
    <t>Terbiasa mengidentifikasi hal-hal yang sama dan berbeda yang dimiliki diri dan temannya dalam berbagai hal serta memberikan respons secara positif.</t>
  </si>
  <si>
    <t>Terbiasa memberikan apresiasi di lingkungan sekolah dan masyarakat</t>
  </si>
  <si>
    <t>Memahami keterhubungan antara satu ciptaan dengan ciptaan Tuhan yang lainnya</t>
  </si>
  <si>
    <t>Terbiasa memahami tindakan-tindakan yang ramah dan tidak ramah lingkungan serta membiasakan diri untuk berperilaku ramah lingkungan</t>
  </si>
  <si>
    <t>Mengidentifikasi hak dan tanggung jawab orang-orang di sekitarnya serta kaitannya dengan keimanan kepada Tuhan YME.</t>
  </si>
  <si>
    <t>Mengidentifikasi dan mendeskripsikan ide-ide tentang dirinya dan berbagai kelompok di lingkungan sekitarnya, serta cara orang lain berperilaku dan berkomunikasi dengannya.</t>
  </si>
  <si>
    <t>Mengidentifikasi dan membandingkan praktik keseharian diri dan budayanya dengan orang lain di tempat dan waktu/era yang berbeda.</t>
  </si>
  <si>
    <t>Memahami bahwa kemajemukan dapat memberikan kesempatan untuk memperoleh pengalaman dan pemahaman yang baru.</t>
  </si>
  <si>
    <t>Mendeskripsikan penggunaan kata, tulisan dan bahasa tubuh yang memiliki makna yang berbeda di lingkungan sekitarnya dan dalam suatu budaya tertentu.</t>
  </si>
  <si>
    <t>Mengekspresikan pandangannya terhadap topik yang umum dan dapat mengenal sudut pandang orang lain. Mendengarkan dan memperkirakan sudut pandang orang lain yang berbeda dari dirinya pada situasi di ranah sekolah, keluarga, dan lingkungan sekitar.</t>
  </si>
  <si>
    <t>Menyebutkan apa yang telah dipelajari tentang orang lain dari interaksinya dengan kemajemukan budaya di lingkungan sekitar.</t>
  </si>
  <si>
    <t>Mengkonfirmasi dan mengklarifikasi stereotip dan prasangka yang dimilikinya tentang orang atau kelompok di sekitarnya untuk mendapatkan pemahaman yang lebih baik</t>
  </si>
  <si>
    <t>Mengenali bahwa perbedaan budaya mempengaruhi pemahaman antarindividu.</t>
  </si>
  <si>
    <t>Mengidentifikasi cara berkontribusi terhadap lingkungan sekolah, rumah dan lingkungan sekitarnya yang inklusif, adil dan berkelanjutan</t>
  </si>
  <si>
    <t>Berpartisipasi menentukan beberapa pilihan untuk keperluan bersama berdasarkan kriteria sederhana</t>
  </si>
  <si>
    <t>Memahami konsep hak dan kewajiban, serta implikasinya terhadap perilakunya.</t>
  </si>
  <si>
    <t>Menampilkan tindakan yang sesuai dengan harapan dan tujuan kelompok.</t>
  </si>
  <si>
    <t>Memahami informasi yang disampaikan (ungkapan pikiran, perasaan, dan keprihatinan) orang lain dan menyampaikan informasi secara akurat menggunakan berbagai simbol dan media</t>
  </si>
  <si>
    <t>Menyadari bahwa setiap orang membutuhkan orang lain dalam memenuhi kebutuhannya dan perlunya saling membantu</t>
  </si>
  <si>
    <t>Menyadari bahwa dirinya memiliki peran yang berbeda dengan orang lain/temannya, serta mengetahui konsekuensi perannya terhadap ketercapaian tujuan.</t>
  </si>
  <si>
    <t>Peka dan mengapresiasi orang-orang di lingkungan sekitar, kemudian melakukan tindakan untuk menjaga keselarasan dalam berelasi dengan orang lain.</t>
  </si>
  <si>
    <t>Memahami berbagai alasan orang lain menampilkan respon tertentu</t>
  </si>
  <si>
    <t>Memberi dan menerima hal yang dianggap penting dan berharga kepada/dari orang-orang di lingkungan sekitar baik yang dikenal maupun tidak dikenal.</t>
  </si>
  <si>
    <t>Mengidentifikasi kemampuan, prestasi, dan ketertarikannya serta tantangan yang dihadapi berdasarkan kejadian-kejadian yang dialaminya dalam kehidupan sehari-hari.</t>
  </si>
  <si>
    <t>Melakukan refleksi untuk mengidentifikasi kekuatan, kelemahan, dan prestasi dirinya, serta situasi yang dapat mendukung dan menghambat pembelajaran dan pengembangan dirinya</t>
  </si>
  <si>
    <t>Mengetahui adanya pengaruh orang lain, situasi, dan peristiwa yang terjadi terhadap emosi yang dirasakannya; serta berupaya untuk mengekspresikan emosi secara tepat dengan mempertimbangkan perasaan dan kebutuhan orang lain disekitarnya</t>
  </si>
  <si>
    <t>Menjelaskan pentingnya memiliki tujuan dan berkomitmen dalam mencapainya serta mengeksplorasi langkah-langkah yang sesuai untuk mencapainya</t>
  </si>
  <si>
    <t>Mempertimbangkan, memilih dan mengadopsi berbagai strategi dan mengidentifikasi sumber bantuan yang diperlukan serta berinisiatif menjalankannya untuk mendapatkan hasil belajar yang diinginkan.</t>
  </si>
  <si>
    <t>Menjelaskan pentingnya mengatur diri secara mandiri dan mulai menjalankan kegiatan dan tugas yang telah sepakati secara mandiri</t>
  </si>
  <si>
    <t>Tetap bertahan mengerjakan tugas ketika dihadapkan dengan tantangan dan berusaha menyesuaikan strateginya ketika upaya sebelumnya tidak berhasil.</t>
  </si>
  <si>
    <t>Mengajukan pertanyaan untuk mengidentifikasi suatu permasalahan dan mengkonfirmasi pemahaman terhadap suatu permasalahan mengenai dirinya dan lingkungan sekitarnya.</t>
  </si>
  <si>
    <t>Mengumpulkan, mengklasifikasikan, membandingkan dan memilih informasi dan gagasan dari berbagai sumber.</t>
  </si>
  <si>
    <t>Menjelaskan alasan yang relevan dalam penyelesaian masalah dan pengambilan keputusan</t>
  </si>
  <si>
    <t>Menyampaikan apa yang sedang dipikirkan dan menjelaskan alasan dari hal yang dipikirkan</t>
  </si>
  <si>
    <t>Memunculkan gagasan imajinatif baru yang bermakna dari beberapa gagasan yang berbeda sebagai ekspresi pikiran dan/atau perasaannya.</t>
  </si>
  <si>
    <t>Elemen menghasilkan karya dan tindakan yang orisinal</t>
  </si>
  <si>
    <t>Mengeksplorasi dan mengekspresikan pikiran dan/atau perasaannya sesuai dengan minat dan kesukaannya dalam bentuk karya dan/atau tindakan serta mengapresiasi karya dan tindakan yang dihasilkan</t>
  </si>
  <si>
    <t>Membandingkan gagasan-gagasan kreatif untuk menghadapi situasi dan permasalahan.</t>
  </si>
  <si>
    <t>Mengenal Keragaman Budaya Kota Malang dan Upaya Melestarikan Kearifan Lokal yang Berwawasan Lingkungan</t>
  </si>
  <si>
    <t>SAB</t>
  </si>
  <si>
    <t>Mengenal dan Mencintai Tuhan Yang Maha Esa.</t>
  </si>
  <si>
    <t>Pemahaman Agama/ Kepercayaan.</t>
  </si>
  <si>
    <t>Pelaksanaan Ritual Ibadah.</t>
  </si>
  <si>
    <t>Integritas.</t>
  </si>
  <si>
    <t xml:space="preserve">Merawat Diri secara Fisik, Mental, dan Spiritual.
</t>
  </si>
  <si>
    <t>Memahami sifat-sifat Tuhan utama lainnya dan mengaitkan sifat-sifat tersebut dengan konsep dirinya dan ciptaan-Nya.</t>
  </si>
  <si>
    <t>BERIMAN, BERTAKWA KEPADA TUHAN YANG MAHA ESA, DAN BERAHLAK MULIA</t>
  </si>
  <si>
    <t>BERKEBHINEKAAN GLOBAL</t>
  </si>
  <si>
    <t>BERGOTONG ROYONG</t>
  </si>
  <si>
    <t>MANDIRI</t>
  </si>
  <si>
    <t>BERNALAR KRITIS</t>
  </si>
  <si>
    <t>KREATIF</t>
  </si>
  <si>
    <t>RAPOR PROJEK PENGUATAN PROFIL PELAJAR PANCASILA</t>
  </si>
  <si>
    <t xml:space="preserve">CATATAN PROSES </t>
  </si>
  <si>
    <t>Mengenal sifat-sifat utama Tuhan Yang Maha Esa bahwa Dia adalah Sang Pencipta yang Maha Pengasih dan Maha Penyayang dan mengenali kebaikan dirinya sebagai cerminan sifat Tuhan</t>
  </si>
  <si>
    <t>Mengenal unsur_x0002_unsur utama agama/kepercayaan (ajaran, ritual keagamaan, kitab suci, dan orang suci/ utusan Tuhan YME).</t>
  </si>
  <si>
    <t>Terbiasa melaksanakan ibadah sesuai ajaran agama/ kepercayaannya</t>
  </si>
  <si>
    <t>Membiasakan bersikap jujur terhadap diri sendiri dan orang lain dan berani menyampaikan kebenaran atau fakta</t>
  </si>
  <si>
    <t>Memiliki rutinitas sederhana yang diatur secara mandiri dan dijalankan sehari-hari serta menjaga kesehatan dan keselamatan/keaman an diri dalam semua aktivitas kesehariannya.</t>
  </si>
  <si>
    <t>Mengenali hal-hal yang sama dan berbeda yang dimiliki diri dan temannya dalam berbagai hal, serta memberikan respons secara positif.</t>
  </si>
  <si>
    <t>Mengidentifikasi emosi, minat, dan kebutuhan orang_x0002_orang terdekat dan meresponsnya secara positif.</t>
  </si>
  <si>
    <t>Mengidentifikasi berbagai ciptaan Tuhan</t>
  </si>
  <si>
    <t>Membiasakan bersyukur atas lingkungan alam sekitar dan berlatih untuk menjaganya</t>
  </si>
  <si>
    <t>Mengidentifikasi hak dan tanggung jawabnya di rumah, sekolah, dan lingkungan sekitar serta kaitannya dengan keimanan kepada Tuhan YME.</t>
  </si>
  <si>
    <t>Mengidentifikasi dan mendeskripsikan ide-ide tentang dirinya dan beberapa kelompok di lingkungan sekitarnya</t>
  </si>
  <si>
    <t>Mengidentifikasi dan mendeskripsikan praktik keseharian diri dan budayanya</t>
  </si>
  <si>
    <t>Mendeskripsikan pengalaman dan pemahaman hidup bersama-sama dalam kemajemukan.</t>
  </si>
  <si>
    <t>Mengenali bahwa diri dan orang lain menggunakan kata, gambar, dan bahasa tubuh yang dapat memiliki makna yang berbeda di lingkungan sekitarnya</t>
  </si>
  <si>
    <t>Mengekspresikan pandangannya terhadap topik yang umum dan mendengarkan sudut pandang orang lain yang berbeda dari dirinya dalam lingkungan keluarga dan sekolah</t>
  </si>
  <si>
    <t>Menyebutkan apa yang telah dipelajari tentang orang lain dari interaksinya dengan kemajemukan budaya di lingkungan sekolah dan rumah</t>
  </si>
  <si>
    <t>Mengidentifikasi perbedaan budaya yang konkret di lingkungan sekitar</t>
  </si>
  <si>
    <t>Menjalin pertemanan tanpa memandang perbedaan agama, suku, ras, jenis kelamin, dan perbedaan lainnya, dan mengenal masalah-masalah sosial, ekonomi, dan lingkungan di lingkungan sekitarnya</t>
  </si>
  <si>
    <t>Mengidentifikasi pilihan-pilihan berdasarkan kebutuhan dirinya dan orang lain ketika membuat keputusan</t>
  </si>
  <si>
    <t>Mengidentifikasi peran, hak dan kewajiban warga dalam masyarakat demokratis</t>
  </si>
  <si>
    <t>Menerima dan melaksanakan tugas serta peran yang diberikan kelompok dalam sebuah kegiatan bersama.</t>
  </si>
  <si>
    <t>Memahami informasi sederhana dari orang lain dan menyampaikan informasi sederhana kepada orang lain menggunakan kata_x0002_katanya sendiri.</t>
  </si>
  <si>
    <t>Mengenali kebutuhan_x0002_kebutuhan diri sendiri yang memerlukan orang lain dalam pemenuhannya.</t>
  </si>
  <si>
    <t>Melaksanakan aktivitas kelompok sesuai dengan kesepakatan bersama dengan bimbingan, dan saling mengingatkan adanya kesepakatan tersebut.</t>
  </si>
  <si>
    <t>Peka dan mengapresiasi orang_x0002_orang di lingkungan sekitar, kemudian melakukan tindakan sederhana untuk mengungkapkannya.</t>
  </si>
  <si>
    <t>Mengenali berbagai reaksi orang lain di lingkungan sekitar dan penyebabnya.</t>
  </si>
  <si>
    <t>Memberi dan menerima hal yang dianggap berharga dan penting kepada/dari orang_x0002_orang di lingkungan sekitar.</t>
  </si>
  <si>
    <t>Mengidentifikasi dan menggambarkan kemampuan, prestasi, dan ketertarikannya secara subjektif</t>
  </si>
  <si>
    <t>Melakukan refleksi untuk mengidentifikasi kekuatan dan kelemahan, serta prestasi dirinya.</t>
  </si>
  <si>
    <t>Mengidentifikasi perbedaan emosi yang dirasakannya dan situasi-situasi yang menyebabkan-nya; serta mengekspresi_x0002_kan secara wajar</t>
  </si>
  <si>
    <t>Menetapkan target belajar dan merencanakan waktu dan tindakan belajar yang akan dilakukannya.</t>
  </si>
  <si>
    <t>Berinisiatif untuk mengerjakan tugas_x0002_tugas rutin secara mandiri dibawah pengawasan dan dukungan orang dewasa</t>
  </si>
  <si>
    <t>Melaksanakan kegiatan belajar di kelas dan menyelesaikan tugas tugas dalam waktu  yang telah disepakati._x0002_</t>
  </si>
  <si>
    <t>Berani mencoba dan adaptif menghadapi situasi baru serta bertahan mengerjakan tugas_x0002_tugas yang disepakati hingga tuntas</t>
  </si>
  <si>
    <t>Mengajukan pertanyaan untuk menjawab keingintahuannya dan untuk mengidentifikasi suatu permasalahan mengenai dirinya dan lingkungan sekitarnya.</t>
  </si>
  <si>
    <t>Mengidentifikasi dan mengolah informasi dan gagasan</t>
  </si>
  <si>
    <t>Melakukan penalaran konkret dan memberikan alasan dalam menyelesaikan masalah dan mengambil keputusan</t>
  </si>
  <si>
    <t>Menyampaikan apa yang sedang dipikirkan secara terperinci</t>
  </si>
  <si>
    <t>Menggabungkan beberapa gagasan menjadi ide atau gagasan imajinatif yang bermakna untuk mengekspresikan pikiran dan/atau perasaannya.</t>
  </si>
  <si>
    <t>Mengeksplorasi dan mengekspresikan pikiran dan/atau perasaannya dalam bentuk karya dan/atau tindakan serta mengapresiasi karya dan tindakan yang dihasilkan</t>
  </si>
  <si>
    <t>Mengidentifikasi gagasan-gagasan kreatif untuk menghadapi situasi dan permasalahan.</t>
  </si>
  <si>
    <t>L</t>
  </si>
  <si>
    <t>P</t>
  </si>
  <si>
    <t>Keterangan:</t>
  </si>
  <si>
    <t>Sedang berkembang</t>
  </si>
  <si>
    <t>Elemen menghasilkan karya dan tindakan yang orisinil</t>
  </si>
  <si>
    <t>Tahun Pelajaran</t>
  </si>
  <si>
    <t>Kelas</t>
  </si>
  <si>
    <t>3156554981</t>
  </si>
  <si>
    <t>AHZA BAGAS RAMADHAN</t>
  </si>
  <si>
    <t>3154092494</t>
  </si>
  <si>
    <t>AISHA KHAIRINA SHALIHA</t>
  </si>
  <si>
    <t>3154731777</t>
  </si>
  <si>
    <t>ALYSHA KIRANA BESTARI</t>
  </si>
  <si>
    <t>1A</t>
  </si>
  <si>
    <t>Dalam proses pelakasanaan projek penguatan profil pelajar pancasila di kelas 1 ini, Bagas aktif dalam mengutarakan pendapat, serta mampu mengungkapkan alasan dari tindakan atau keputusan yang dia ambil serta merefleksikan nilai positif dan negatif dari perilaku atau kegiatan yang dilakukannya sebagai wujud rasa syukur atas nikmat yang diberikan oleh Allah SWT. Namun Bagas masih sering menunjukan sikap ragu-ragu dalam mengekspresikan idenya menjadi sebuah kreasi/karya sederhana.</t>
  </si>
  <si>
    <t>Dalam proses pelakasanaan projek penguatan profil pelajar pancasila di kelas 1 ini, Aisha berani untuk berkenalan dengan teman-teman dari kelas lain serta mampu mengidentifikasi perbedaan dirinya dengan orang lain dalam kegiatan bincang kebhinnekaan. Aisha sangat baik dalam menjalin pertemanan tanpa membeda-bedakan serta mampu merefleksikan problem yang terjadi dalam interaksinya dengan teman-temannya. Namun, Aisha masih butuh penguatan dalam memahami instruksi beruntut dan perlu dorongan untuk lebih berani menyampaikan pendapatnya.</t>
  </si>
  <si>
    <t xml:space="preserve">Dalam proses pelakasanaan projek penguatan profil pelajar pancasila di kelas 1 ini, Alysha berani untuk berkenalan dengan teman-teman dari kelas lain serta mampu mengidentifikasi perbedaan dirinya dengan orang lain dalam kegiatan bincang kebhinnekaan. Alysha sangat baik dalam menjalin pertemanan tanpa membeda-bedakan serta mampu merefleksikan problem dan menerima perbedaan pendapat yang sesekali terjadi dalam interaksinya dengan teman-temannya. </t>
  </si>
  <si>
    <t>Isvina Unaizahroya, S.Pd</t>
  </si>
  <si>
    <t>Malang, 23 Juni 2023</t>
  </si>
  <si>
    <t>Mulai berkembang</t>
  </si>
  <si>
    <t>Bekembang sesuai harapan</t>
  </si>
  <si>
    <t>Sangat berkembang</t>
  </si>
  <si>
    <t>Menghasilkan karya dan tindakan yang orisinal</t>
  </si>
  <si>
    <t>JUDUL PROJEK</t>
  </si>
  <si>
    <t>KETERANGAN</t>
  </si>
  <si>
    <t>PROJEK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</si>
</sst>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charset val="1"/>
      <scheme val="minor"/>
    </font>
    <font>
      <b/>
      <sz val="11"/>
      <name val="Arial Narrow"/>
      <family val="2"/>
      <charset val="1"/>
    </font>
    <font>
      <sz val="11"/>
      <name val="Arial"/>
      <family val="2"/>
    </font>
    <font>
      <sz val="11"/>
      <color theme="1"/>
      <name val="Arial"/>
      <family val="2"/>
    </font>
    <font>
      <sz val="11"/>
      <color theme="1"/>
      <name val="Arial Rounded MT Bold"/>
      <family val="2"/>
    </font>
    <font>
      <sz val="10"/>
      <color theme="1"/>
      <name val="Arial"/>
      <family val="2"/>
    </font>
    <font>
      <sz val="11"/>
      <color theme="1"/>
      <name val="Calibri"/>
      <family val="2"/>
      <scheme val="minor"/>
    </font>
    <font>
      <sz val="10"/>
      <color theme="1"/>
      <name val="Arial Narrow"/>
      <family val="2"/>
    </font>
    <font>
      <sz val="12"/>
      <color theme="1"/>
      <name val="Arial Narrow"/>
      <family val="2"/>
    </font>
    <font>
      <sz val="11"/>
      <name val="Calibri"/>
      <family val="2"/>
    </font>
    <font>
      <sz val="10"/>
      <color theme="1"/>
      <name val="Calibri"/>
      <family val="2"/>
      <charset val="1"/>
      <scheme val="minor"/>
    </font>
    <font>
      <b/>
      <sz val="11"/>
      <color theme="1"/>
      <name val="Arial"/>
      <family val="2"/>
    </font>
    <font>
      <b/>
      <sz val="11"/>
      <name val="Calibri"/>
      <family val="2"/>
    </font>
    <font>
      <b/>
      <sz val="10"/>
      <color theme="1"/>
      <name val="Arial"/>
      <family val="2"/>
    </font>
    <font>
      <b/>
      <sz val="16"/>
      <name val="Calibri"/>
      <family val="2"/>
    </font>
    <font>
      <b/>
      <sz val="11"/>
      <color indexed="8"/>
      <name val="Arial"/>
      <family val="2"/>
    </font>
    <font>
      <b/>
      <sz val="20"/>
      <color theme="1"/>
      <name val="Arial Black"/>
      <family val="2"/>
    </font>
    <font>
      <sz val="12"/>
      <color theme="1"/>
      <name val="Arial"/>
      <family val="2"/>
    </font>
    <font>
      <sz val="9"/>
      <color theme="1"/>
      <name val="Arial"/>
      <family val="2"/>
    </font>
    <font>
      <sz val="9"/>
      <color theme="1"/>
      <name val="Calibri"/>
      <family val="2"/>
      <charset val="1"/>
      <scheme val="minor"/>
    </font>
    <font>
      <b/>
      <sz val="12"/>
      <color theme="1"/>
      <name val="Arial"/>
      <family val="2"/>
    </font>
    <font>
      <sz val="12"/>
      <color rgb="FF333333"/>
      <name val="Arial"/>
      <family val="2"/>
    </font>
    <font>
      <b/>
      <sz val="10"/>
      <name val="Arial Narrow"/>
      <family val="2"/>
    </font>
    <font>
      <b/>
      <sz val="10"/>
      <color theme="1"/>
      <name val="Arial Narrow"/>
      <family val="2"/>
    </font>
    <font>
      <sz val="11"/>
      <color theme="1"/>
      <name val="Cambria"/>
      <family val="1"/>
    </font>
    <font>
      <sz val="11"/>
      <name val="Cambria"/>
      <family val="1"/>
    </font>
    <font>
      <b/>
      <sz val="11"/>
      <color theme="1"/>
      <name val="Cambria"/>
      <family val="1"/>
    </font>
    <font>
      <i/>
      <sz val="11"/>
      <color theme="1"/>
      <name val="Cambria"/>
      <family val="1"/>
    </font>
    <font>
      <b/>
      <i/>
      <sz val="11"/>
      <color theme="1"/>
      <name val="Cambria"/>
      <family val="1"/>
    </font>
    <font>
      <sz val="11"/>
      <color theme="0"/>
      <name val="Cambria"/>
      <family val="1"/>
    </font>
    <font>
      <b/>
      <i/>
      <sz val="12"/>
      <color theme="1"/>
      <name val="Cambria"/>
      <family val="1"/>
    </font>
    <font>
      <sz val="12"/>
      <color theme="1"/>
      <name val="Cambria"/>
      <family val="1"/>
    </font>
    <font>
      <b/>
      <sz val="12"/>
      <color theme="1"/>
      <name val="Cambria"/>
      <family val="1"/>
    </font>
    <font>
      <b/>
      <u/>
      <sz val="14"/>
      <color theme="1"/>
      <name val="Cambria"/>
      <family val="1"/>
    </font>
  </fonts>
  <fills count="11">
    <fill>
      <patternFill patternType="none"/>
    </fill>
    <fill>
      <patternFill patternType="gray125"/>
    </fill>
    <fill>
      <patternFill patternType="solid">
        <fgColor theme="3"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34998626667073579"/>
        <bgColor indexed="64"/>
      </patternFill>
    </fill>
  </fills>
  <borders count="58">
    <border>
      <left/>
      <right/>
      <top/>
      <bottom/>
      <diagonal/>
    </border>
    <border>
      <left style="medium">
        <color indexed="64"/>
      </left>
      <right style="medium">
        <color rgb="FF002060"/>
      </right>
      <top style="medium">
        <color rgb="FF002060"/>
      </top>
      <bottom style="medium">
        <color rgb="FF002060"/>
      </bottom>
      <diagonal/>
    </border>
    <border>
      <left style="medium">
        <color rgb="FF002060"/>
      </left>
      <right style="medium">
        <color rgb="FF002060"/>
      </right>
      <top style="medium">
        <color rgb="FF002060"/>
      </top>
      <bottom style="medium">
        <color rgb="FF002060"/>
      </bottom>
      <diagonal/>
    </border>
    <border>
      <left style="medium">
        <color indexed="64"/>
      </left>
      <right style="medium">
        <color rgb="FF002060"/>
      </right>
      <top style="medium">
        <color rgb="FF002060"/>
      </top>
      <bottom style="double">
        <color rgb="FF0070C0"/>
      </bottom>
      <diagonal/>
    </border>
    <border>
      <left style="medium">
        <color rgb="FF002060"/>
      </left>
      <right style="medium">
        <color rgb="FF002060"/>
      </right>
      <top style="medium">
        <color rgb="FF002060"/>
      </top>
      <bottom style="double">
        <color rgb="FF0070C0"/>
      </bottom>
      <diagonal/>
    </border>
    <border>
      <left style="medium">
        <color indexed="64"/>
      </left>
      <right/>
      <top/>
      <bottom style="thin">
        <color rgb="FF0070C0"/>
      </bottom>
      <diagonal/>
    </border>
    <border>
      <left style="medium">
        <color rgb="FF0070C0"/>
      </left>
      <right style="medium">
        <color rgb="FF0070C0"/>
      </right>
      <top style="double">
        <color rgb="FF0070C0"/>
      </top>
      <bottom style="thin">
        <color rgb="FF0070C0"/>
      </bottom>
      <diagonal/>
    </border>
    <border>
      <left/>
      <right/>
      <top/>
      <bottom style="thin">
        <color rgb="FF0070C0"/>
      </bottom>
      <diagonal/>
    </border>
    <border>
      <left style="thin">
        <color rgb="FF0070C0"/>
      </left>
      <right/>
      <top/>
      <bottom style="thin">
        <color rgb="FF0070C0"/>
      </bottom>
      <diagonal/>
    </border>
    <border>
      <left style="medium">
        <color indexed="64"/>
      </left>
      <right/>
      <top style="thin">
        <color rgb="FF0070C0"/>
      </top>
      <bottom style="thin">
        <color rgb="FF0070C0"/>
      </bottom>
      <diagonal/>
    </border>
    <border>
      <left style="medium">
        <color rgb="FF0070C0"/>
      </left>
      <right style="medium">
        <color rgb="FF0070C0"/>
      </right>
      <top style="thin">
        <color rgb="FF0070C0"/>
      </top>
      <bottom style="thin">
        <color rgb="FF0070C0"/>
      </bottom>
      <diagonal/>
    </border>
    <border>
      <left/>
      <right/>
      <top style="thin">
        <color rgb="FF0070C0"/>
      </top>
      <bottom style="thin">
        <color rgb="FF0070C0"/>
      </bottom>
      <diagonal/>
    </border>
    <border>
      <left style="thin">
        <color rgb="FF0070C0"/>
      </left>
      <right/>
      <top style="thin">
        <color rgb="FF0070C0"/>
      </top>
      <bottom style="thin">
        <color rgb="FF0070C0"/>
      </bottom>
      <diagonal/>
    </border>
    <border>
      <left style="medium">
        <color indexed="64"/>
      </left>
      <right/>
      <top style="thin">
        <color rgb="FF0070C0"/>
      </top>
      <bottom style="medium">
        <color indexed="64"/>
      </bottom>
      <diagonal/>
    </border>
    <border>
      <left style="medium">
        <color rgb="FF0070C0"/>
      </left>
      <right style="medium">
        <color rgb="FF0070C0"/>
      </right>
      <top style="thin">
        <color rgb="FF0070C0"/>
      </top>
      <bottom style="medium">
        <color indexed="64"/>
      </bottom>
      <diagonal/>
    </border>
    <border>
      <left/>
      <right/>
      <top style="thin">
        <color rgb="FF0070C0"/>
      </top>
      <bottom style="medium">
        <color indexed="64"/>
      </bottom>
      <diagonal/>
    </border>
    <border>
      <left style="thin">
        <color rgb="FF0070C0"/>
      </left>
      <right/>
      <top style="thin">
        <color rgb="FF0070C0"/>
      </top>
      <bottom style="medium">
        <color indexed="64"/>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double">
        <color rgb="FF0070C0"/>
      </bottom>
      <diagonal/>
    </border>
    <border>
      <left/>
      <right style="medium">
        <color rgb="FF002060"/>
      </right>
      <top/>
      <bottom style="double">
        <color rgb="FF0070C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ck">
        <color indexed="64"/>
      </left>
      <right style="thin">
        <color indexed="64"/>
      </right>
      <top style="thin">
        <color indexed="64"/>
      </top>
      <bottom style="thin">
        <color indexed="64"/>
      </bottom>
      <diagonal/>
    </border>
    <border>
      <left style="thick">
        <color rgb="FF000000"/>
      </left>
      <right/>
      <top style="thin">
        <color rgb="FF000000"/>
      </top>
      <bottom style="thin">
        <color rgb="FF000000"/>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
      <left style="thick">
        <color rgb="FF000000"/>
      </left>
      <right style="thin">
        <color rgb="FF000000"/>
      </right>
      <top style="thin">
        <color rgb="FF000000"/>
      </top>
      <bottom style="thin">
        <color rgb="FF000000"/>
      </bottom>
      <diagonal/>
    </border>
    <border>
      <left style="thick">
        <color rgb="FF000000"/>
      </left>
      <right style="thin">
        <color auto="1"/>
      </right>
      <top style="thin">
        <color auto="1"/>
      </top>
      <bottom style="thin">
        <color auto="1"/>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rgb="FF000000"/>
      </left>
      <right style="thin">
        <color rgb="FF000000"/>
      </right>
      <top style="thin">
        <color rgb="FF000000"/>
      </top>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right style="thick">
        <color indexed="64"/>
      </right>
      <top style="thick">
        <color indexed="64"/>
      </top>
      <bottom style="thick">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s>
  <cellStyleXfs count="2">
    <xf numFmtId="0" fontId="0" fillId="0" borderId="0"/>
    <xf numFmtId="0" fontId="6" fillId="0" borderId="0"/>
  </cellStyleXfs>
  <cellXfs count="241">
    <xf numFmtId="0" fontId="0" fillId="0" borderId="0" xfId="0"/>
    <xf numFmtId="0" fontId="2" fillId="3" borderId="5" xfId="0" applyFont="1" applyFill="1" applyBorder="1" applyAlignment="1" applyProtection="1">
      <alignment horizontal="center" vertical="center"/>
      <protection locked="0"/>
    </xf>
    <xf numFmtId="0" fontId="2" fillId="3" borderId="6" xfId="0" quotePrefix="1" applyFont="1" applyFill="1" applyBorder="1" applyAlignment="1" applyProtection="1">
      <alignment horizontal="center" vertical="center"/>
      <protection locked="0"/>
    </xf>
    <xf numFmtId="0" fontId="2" fillId="3" borderId="7" xfId="0" quotePrefix="1"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0" fontId="0" fillId="3" borderId="8" xfId="0"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10" xfId="0" quotePrefix="1" applyFont="1" applyFill="1" applyBorder="1" applyAlignment="1" applyProtection="1">
      <alignment horizontal="center" vertical="center"/>
      <protection locked="0"/>
    </xf>
    <xf numFmtId="0" fontId="2" fillId="3" borderId="11" xfId="0" quotePrefix="1" applyFont="1" applyFill="1" applyBorder="1" applyAlignment="1" applyProtection="1">
      <alignment horizontal="center" vertical="center"/>
      <protection locked="0"/>
    </xf>
    <xf numFmtId="0" fontId="2" fillId="3" borderId="10" xfId="0" applyFont="1" applyFill="1" applyBorder="1" applyAlignment="1" applyProtection="1">
      <alignment vertical="center"/>
      <protection locked="0"/>
    </xf>
    <xf numFmtId="0" fontId="0" fillId="3" borderId="12" xfId="0" applyFill="1" applyBorder="1" applyAlignment="1" applyProtection="1">
      <alignment horizontal="center" vertical="center"/>
      <protection locked="0"/>
    </xf>
    <xf numFmtId="0" fontId="2" fillId="3" borderId="10" xfId="0" quotePrefix="1" applyFont="1" applyFill="1" applyBorder="1" applyAlignment="1" applyProtection="1">
      <alignment vertical="center"/>
      <protection locked="0"/>
    </xf>
    <xf numFmtId="0" fontId="3" fillId="3" borderId="12"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2" fillId="3" borderId="14" xfId="0" quotePrefix="1" applyFont="1" applyFill="1" applyBorder="1" applyAlignment="1" applyProtection="1">
      <alignment horizontal="center" vertical="center"/>
      <protection locked="0"/>
    </xf>
    <xf numFmtId="0" fontId="2" fillId="3" borderId="15" xfId="0" quotePrefix="1" applyFont="1" applyFill="1" applyBorder="1" applyAlignment="1" applyProtection="1">
      <alignment horizontal="center" vertical="center"/>
      <protection locked="0"/>
    </xf>
    <xf numFmtId="0" fontId="2" fillId="3" borderId="14" xfId="0" quotePrefix="1" applyFont="1" applyFill="1" applyBorder="1" applyAlignment="1" applyProtection="1">
      <alignment vertical="center"/>
      <protection locked="0"/>
    </xf>
    <xf numFmtId="0" fontId="3" fillId="3" borderId="16" xfId="0" applyFont="1" applyFill="1" applyBorder="1" applyAlignment="1" applyProtection="1">
      <alignment horizontal="center" vertical="center"/>
      <protection locked="0"/>
    </xf>
    <xf numFmtId="0" fontId="4" fillId="4" borderId="0" xfId="0" applyFont="1" applyFill="1"/>
    <xf numFmtId="0" fontId="0" fillId="4" borderId="0" xfId="0" applyFill="1"/>
    <xf numFmtId="0" fontId="3" fillId="0" borderId="0" xfId="0" applyFont="1" applyAlignment="1">
      <alignment horizontal="center" vertical="center"/>
    </xf>
    <xf numFmtId="0" fontId="3" fillId="0" borderId="0" xfId="0" applyFont="1" applyAlignment="1">
      <alignment vertical="center"/>
    </xf>
    <xf numFmtId="0" fontId="3" fillId="0" borderId="36" xfId="0" applyFont="1" applyBorder="1" applyAlignment="1">
      <alignment horizontal="center" vertical="center"/>
    </xf>
    <xf numFmtId="0" fontId="3" fillId="0" borderId="21" xfId="0" applyFont="1" applyBorder="1" applyAlignment="1">
      <alignment vertical="center"/>
    </xf>
    <xf numFmtId="0" fontId="9" fillId="0" borderId="41" xfId="0" applyFont="1" applyBorder="1"/>
    <xf numFmtId="0" fontId="8" fillId="0" borderId="0" xfId="0" applyFont="1" applyAlignment="1">
      <alignment vertical="center"/>
    </xf>
    <xf numFmtId="0" fontId="8" fillId="0" borderId="0" xfId="0" applyFont="1" applyAlignment="1">
      <alignment horizontal="center" vertical="center"/>
    </xf>
    <xf numFmtId="1" fontId="3" fillId="0" borderId="24" xfId="0" applyNumberFormat="1" applyFont="1" applyBorder="1" applyAlignment="1">
      <alignment horizontal="center" vertical="center"/>
    </xf>
    <xf numFmtId="0" fontId="3" fillId="0" borderId="24" xfId="0" applyFont="1" applyBorder="1" applyAlignment="1">
      <alignment horizontal="center" vertical="center"/>
    </xf>
    <xf numFmtId="0" fontId="3" fillId="0" borderId="42" xfId="0" applyFont="1" applyBorder="1" applyAlignment="1">
      <alignment horizontal="center" vertical="center"/>
    </xf>
    <xf numFmtId="0" fontId="9" fillId="0" borderId="0" xfId="0" applyFont="1"/>
    <xf numFmtId="0" fontId="5" fillId="0" borderId="0" xfId="0" applyFont="1" applyAlignment="1">
      <alignment vertical="center"/>
    </xf>
    <xf numFmtId="0" fontId="10" fillId="0" borderId="0" xfId="0" applyFont="1"/>
    <xf numFmtId="0" fontId="7" fillId="0" borderId="36" xfId="0" applyFont="1" applyBorder="1" applyAlignment="1">
      <alignment horizontal="center" vertical="center" wrapText="1"/>
    </xf>
    <xf numFmtId="1" fontId="3" fillId="0" borderId="47" xfId="0" applyNumberFormat="1" applyFont="1" applyBorder="1" applyAlignment="1">
      <alignment horizontal="center" vertical="center"/>
    </xf>
    <xf numFmtId="0" fontId="3" fillId="0" borderId="47" xfId="0" applyFont="1" applyBorder="1" applyAlignment="1">
      <alignment horizontal="center" vertical="center"/>
    </xf>
    <xf numFmtId="0" fontId="5" fillId="0" borderId="0" xfId="0" applyFont="1" applyAlignment="1">
      <alignment horizontal="center" vertical="center"/>
    </xf>
    <xf numFmtId="0" fontId="5" fillId="0" borderId="36" xfId="0" applyFont="1" applyBorder="1" applyAlignment="1">
      <alignment horizontal="center" vertical="center"/>
    </xf>
    <xf numFmtId="0" fontId="11" fillId="0" borderId="48" xfId="0" applyFont="1" applyBorder="1" applyAlignment="1">
      <alignment horizontal="center" vertical="center"/>
    </xf>
    <xf numFmtId="0" fontId="15" fillId="0" borderId="48" xfId="0" applyFont="1" applyBorder="1" applyAlignment="1">
      <alignment horizontal="center" vertical="center"/>
    </xf>
    <xf numFmtId="0" fontId="7" fillId="0" borderId="50" xfId="0" applyFont="1" applyBorder="1" applyAlignment="1">
      <alignment horizontal="center" vertical="center" wrapText="1"/>
    </xf>
    <xf numFmtId="0" fontId="4" fillId="4" borderId="0" xfId="0" quotePrefix="1" applyFont="1" applyFill="1"/>
    <xf numFmtId="0" fontId="5" fillId="0" borderId="52" xfId="0" applyFont="1" applyBorder="1" applyAlignment="1">
      <alignment vertical="center"/>
    </xf>
    <xf numFmtId="0" fontId="5" fillId="0" borderId="53" xfId="0" applyFont="1" applyBorder="1" applyAlignment="1">
      <alignment vertical="center"/>
    </xf>
    <xf numFmtId="0" fontId="17" fillId="0" borderId="51" xfId="0" applyFont="1" applyBorder="1" applyAlignment="1">
      <alignment vertical="center"/>
    </xf>
    <xf numFmtId="0" fontId="3" fillId="0" borderId="52" xfId="0" applyFont="1" applyBorder="1" applyAlignment="1">
      <alignment horizontal="center" vertical="center"/>
    </xf>
    <xf numFmtId="0" fontId="16" fillId="0" borderId="52" xfId="1" applyFont="1" applyBorder="1" applyAlignment="1">
      <alignment horizontal="center" vertical="center"/>
    </xf>
    <xf numFmtId="0" fontId="0" fillId="0" borderId="52" xfId="0" applyBorder="1"/>
    <xf numFmtId="0" fontId="3" fillId="0" borderId="21" xfId="1" applyFont="1" applyBorder="1" applyAlignment="1">
      <alignment horizontal="center" vertical="center"/>
    </xf>
    <xf numFmtId="0" fontId="8" fillId="0" borderId="21" xfId="1" applyFont="1" applyBorder="1" applyAlignment="1">
      <alignment horizontal="center" vertical="center"/>
    </xf>
    <xf numFmtId="0" fontId="8" fillId="0" borderId="36" xfId="0" applyFont="1" applyBorder="1" applyAlignment="1">
      <alignment vertical="center"/>
    </xf>
    <xf numFmtId="0" fontId="8" fillId="0" borderId="42" xfId="0" applyFont="1" applyBorder="1" applyAlignment="1">
      <alignment horizontal="center" vertical="center"/>
    </xf>
    <xf numFmtId="0" fontId="8" fillId="0" borderId="24" xfId="0"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17" fillId="0" borderId="0" xfId="0" applyFont="1"/>
    <xf numFmtId="0" fontId="20" fillId="0" borderId="21" xfId="0" applyFont="1" applyBorder="1" applyAlignment="1">
      <alignment horizontal="center" vertical="center" wrapText="1"/>
    </xf>
    <xf numFmtId="0" fontId="17" fillId="0" borderId="0" xfId="0" applyFont="1" applyAlignment="1">
      <alignment vertical="center"/>
    </xf>
    <xf numFmtId="0" fontId="17" fillId="0" borderId="21" xfId="0" applyFont="1" applyBorder="1" applyAlignment="1">
      <alignment vertical="center" wrapText="1"/>
    </xf>
    <xf numFmtId="0" fontId="3" fillId="0" borderId="21" xfId="0" applyFont="1" applyBorder="1" applyAlignment="1">
      <alignment vertical="center" wrapText="1"/>
    </xf>
    <xf numFmtId="0" fontId="17" fillId="0" borderId="34" xfId="0" applyFont="1" applyBorder="1" applyAlignment="1">
      <alignment horizontal="center" vertical="center" wrapText="1"/>
    </xf>
    <xf numFmtId="0" fontId="17" fillId="0" borderId="33" xfId="0" applyFont="1" applyBorder="1" applyAlignment="1">
      <alignment vertical="center" wrapText="1"/>
    </xf>
    <xf numFmtId="0" fontId="17" fillId="0" borderId="35" xfId="0" applyFont="1" applyBorder="1" applyAlignment="1">
      <alignment vertical="center" wrapText="1"/>
    </xf>
    <xf numFmtId="0" fontId="17" fillId="0" borderId="21" xfId="0" applyFont="1" applyBorder="1" applyAlignment="1">
      <alignment vertical="center"/>
    </xf>
    <xf numFmtId="0" fontId="17" fillId="0" borderId="34" xfId="0" applyFont="1" applyBorder="1" applyAlignment="1">
      <alignment vertical="center" wrapText="1"/>
    </xf>
    <xf numFmtId="0" fontId="17" fillId="0" borderId="0" xfId="0" applyFont="1" applyAlignment="1">
      <alignment horizontal="center" vertical="center"/>
    </xf>
    <xf numFmtId="0" fontId="17" fillId="0" borderId="0" xfId="0" applyFont="1" applyAlignment="1">
      <alignment vertical="center" wrapText="1"/>
    </xf>
    <xf numFmtId="0" fontId="20" fillId="5" borderId="21" xfId="0" applyFont="1" applyFill="1" applyBorder="1" applyAlignment="1">
      <alignment horizontal="center" vertical="center"/>
    </xf>
    <xf numFmtId="0" fontId="20" fillId="5" borderId="21" xfId="0" applyFont="1" applyFill="1" applyBorder="1" applyAlignment="1">
      <alignment horizontal="center" vertical="center" wrapText="1"/>
    </xf>
    <xf numFmtId="0" fontId="20" fillId="0" borderId="0" xfId="0" applyFont="1" applyAlignment="1">
      <alignment horizontal="center" vertical="center" wrapText="1"/>
    </xf>
    <xf numFmtId="0" fontId="3" fillId="0" borderId="54" xfId="0" applyFont="1" applyBorder="1" applyAlignment="1">
      <alignment horizontal="center" vertical="center" wrapText="1"/>
    </xf>
    <xf numFmtId="0" fontId="22" fillId="0" borderId="41" xfId="0" applyFont="1" applyBorder="1" applyAlignment="1">
      <alignment horizontal="center" vertical="center"/>
    </xf>
    <xf numFmtId="0" fontId="22" fillId="9" borderId="0" xfId="0" applyFont="1" applyFill="1" applyAlignment="1">
      <alignment horizontal="center" vertical="center" wrapText="1"/>
    </xf>
    <xf numFmtId="0" fontId="7" fillId="0" borderId="0" xfId="0" applyFont="1"/>
    <xf numFmtId="0" fontId="0" fillId="0" borderId="0" xfId="0" applyAlignment="1">
      <alignment vertical="center"/>
    </xf>
    <xf numFmtId="0" fontId="21" fillId="0" borderId="21" xfId="0" applyFont="1" applyBorder="1" applyAlignment="1">
      <alignment vertical="center" wrapText="1"/>
    </xf>
    <xf numFmtId="0" fontId="24" fillId="0" borderId="0" xfId="1" applyFont="1" applyAlignment="1">
      <alignment horizontal="center" vertical="center"/>
    </xf>
    <xf numFmtId="0" fontId="24" fillId="0" borderId="0" xfId="1" applyFont="1" applyAlignment="1">
      <alignment vertical="center"/>
    </xf>
    <xf numFmtId="0" fontId="25" fillId="0" borderId="0" xfId="1" applyFont="1" applyAlignment="1">
      <alignment vertical="center"/>
    </xf>
    <xf numFmtId="0" fontId="26" fillId="9" borderId="21" xfId="1" applyFont="1" applyFill="1" applyBorder="1" applyAlignment="1">
      <alignment horizontal="center" vertical="center" wrapText="1"/>
    </xf>
    <xf numFmtId="0" fontId="26" fillId="9" borderId="22" xfId="1" applyFont="1" applyFill="1" applyBorder="1" applyAlignment="1">
      <alignment horizontal="center" vertical="center" wrapText="1"/>
    </xf>
    <xf numFmtId="0" fontId="26" fillId="9" borderId="24" xfId="1" applyFont="1" applyFill="1" applyBorder="1" applyAlignment="1">
      <alignment horizontal="center" vertical="center" wrapText="1"/>
    </xf>
    <xf numFmtId="0" fontId="26" fillId="5" borderId="0" xfId="1" applyFont="1" applyFill="1" applyAlignment="1">
      <alignment horizontal="center" vertical="center"/>
    </xf>
    <xf numFmtId="0" fontId="26" fillId="0" borderId="0" xfId="1" applyFont="1" applyAlignment="1">
      <alignment horizontal="left" vertical="center"/>
    </xf>
    <xf numFmtId="0" fontId="26" fillId="0" borderId="0" xfId="1" applyFont="1" applyAlignment="1">
      <alignment horizontal="center" vertical="center"/>
    </xf>
    <xf numFmtId="0" fontId="26" fillId="0" borderId="0" xfId="1" quotePrefix="1" applyFont="1" applyAlignment="1">
      <alignment vertical="center"/>
    </xf>
    <xf numFmtId="0" fontId="26" fillId="0" borderId="0" xfId="1" applyFont="1" applyAlignment="1">
      <alignment vertical="center"/>
    </xf>
    <xf numFmtId="0" fontId="26" fillId="0" borderId="0" xfId="1" quotePrefix="1" applyFont="1" applyAlignment="1">
      <alignment horizontal="left" vertical="center"/>
    </xf>
    <xf numFmtId="0" fontId="26" fillId="9" borderId="21" xfId="1" applyFont="1" applyFill="1" applyBorder="1" applyAlignment="1">
      <alignment horizontal="center" vertical="center"/>
    </xf>
    <xf numFmtId="0" fontId="24" fillId="0" borderId="33" xfId="1" applyFont="1" applyBorder="1" applyAlignment="1">
      <alignment horizontal="center" vertical="center" wrapText="1"/>
    </xf>
    <xf numFmtId="0" fontId="24" fillId="0" borderId="0" xfId="1" applyFont="1" applyAlignment="1">
      <alignment horizontal="left" vertical="center" wrapText="1"/>
    </xf>
    <xf numFmtId="0" fontId="24" fillId="0" borderId="34" xfId="1" applyFont="1" applyBorder="1" applyAlignment="1">
      <alignment horizontal="center" vertical="center" wrapText="1"/>
    </xf>
    <xf numFmtId="0" fontId="26" fillId="0" borderId="21" xfId="1" applyFont="1" applyBorder="1" applyAlignment="1">
      <alignment horizontal="center" vertical="center"/>
    </xf>
    <xf numFmtId="0" fontId="26" fillId="0" borderId="22" xfId="1" applyFont="1" applyBorder="1" applyAlignment="1">
      <alignment horizontal="center" vertical="center"/>
    </xf>
    <xf numFmtId="0" fontId="24" fillId="0" borderId="35" xfId="1" applyFont="1" applyBorder="1" applyAlignment="1">
      <alignment horizontal="center" vertical="center" wrapText="1"/>
    </xf>
    <xf numFmtId="0" fontId="24" fillId="0" borderId="0" xfId="1" applyFont="1" applyAlignment="1">
      <alignment vertical="center" wrapText="1"/>
    </xf>
    <xf numFmtId="0" fontId="26" fillId="0" borderId="26" xfId="1" applyFont="1" applyBorder="1" applyAlignment="1">
      <alignment horizontal="center" vertical="center"/>
    </xf>
    <xf numFmtId="0" fontId="24" fillId="0" borderId="0" xfId="1" applyFont="1" applyBorder="1" applyAlignment="1">
      <alignment horizontal="center" vertical="center" wrapText="1"/>
    </xf>
    <xf numFmtId="0" fontId="24" fillId="0" borderId="0" xfId="1" applyFont="1" applyBorder="1" applyAlignment="1">
      <alignment horizontal="left" vertical="center" wrapText="1"/>
    </xf>
    <xf numFmtId="0" fontId="26" fillId="0" borderId="31" xfId="1" applyFont="1" applyBorder="1" applyAlignment="1">
      <alignment horizontal="center" vertical="center"/>
    </xf>
    <xf numFmtId="0" fontId="28" fillId="0" borderId="31" xfId="1" applyFont="1" applyBorder="1" applyAlignment="1">
      <alignment horizontal="right" vertical="center"/>
    </xf>
    <xf numFmtId="0" fontId="24" fillId="0" borderId="21" xfId="1" applyFont="1" applyBorder="1" applyAlignment="1">
      <alignment horizontal="center" vertical="center"/>
    </xf>
    <xf numFmtId="0" fontId="24" fillId="0" borderId="21" xfId="1" applyFont="1" applyBorder="1" applyAlignment="1">
      <alignment horizontal="center" vertical="center" wrapText="1"/>
    </xf>
    <xf numFmtId="0" fontId="24" fillId="0" borderId="22" xfId="1" applyFont="1" applyBorder="1" applyAlignment="1">
      <alignment horizontal="center" vertical="center" wrapText="1"/>
    </xf>
    <xf numFmtId="0" fontId="24" fillId="0" borderId="23" xfId="1" applyFont="1" applyBorder="1" applyAlignment="1">
      <alignment horizontal="center" vertical="center" wrapText="1"/>
    </xf>
    <xf numFmtId="0" fontId="24" fillId="0" borderId="24" xfId="1" applyFont="1" applyBorder="1" applyAlignment="1">
      <alignment horizontal="center" vertical="center" wrapText="1"/>
    </xf>
    <xf numFmtId="0" fontId="24" fillId="0" borderId="33" xfId="1" applyFont="1" applyBorder="1" applyAlignment="1">
      <alignment horizontal="center" vertical="center"/>
    </xf>
    <xf numFmtId="0" fontId="24" fillId="0" borderId="34" xfId="1" applyFont="1" applyBorder="1" applyAlignment="1">
      <alignment horizontal="center" vertical="center"/>
    </xf>
    <xf numFmtId="0" fontId="26" fillId="10" borderId="21" xfId="1" applyFont="1" applyFill="1" applyBorder="1" applyAlignment="1">
      <alignment horizontal="left" vertical="center"/>
    </xf>
    <xf numFmtId="0" fontId="25" fillId="0" borderId="0" xfId="1" applyFont="1" applyAlignment="1">
      <alignment vertical="center" wrapText="1"/>
    </xf>
    <xf numFmtId="0" fontId="26" fillId="9" borderId="35" xfId="1" applyFont="1" applyFill="1" applyBorder="1" applyAlignment="1">
      <alignment horizontal="center" vertical="center" wrapText="1"/>
    </xf>
    <xf numFmtId="0" fontId="24" fillId="0" borderId="0" xfId="1" applyFont="1" applyAlignment="1">
      <alignment horizontal="left" vertical="center"/>
    </xf>
    <xf numFmtId="0" fontId="24" fillId="0" borderId="27" xfId="1" applyFont="1" applyBorder="1" applyAlignment="1">
      <alignment horizontal="center" vertical="center"/>
    </xf>
    <xf numFmtId="0" fontId="24" fillId="0" borderId="27" xfId="1" applyFont="1" applyBorder="1" applyAlignment="1">
      <alignment horizontal="left" vertical="center" wrapText="1"/>
    </xf>
    <xf numFmtId="0" fontId="26" fillId="0" borderId="27" xfId="1" applyFont="1" applyBorder="1" applyAlignment="1">
      <alignment horizontal="center" vertical="center"/>
    </xf>
    <xf numFmtId="0" fontId="24" fillId="0" borderId="31" xfId="1" applyFont="1" applyBorder="1" applyAlignment="1">
      <alignment horizontal="center" vertical="center"/>
    </xf>
    <xf numFmtId="0" fontId="24" fillId="0" borderId="31" xfId="1" applyFont="1" applyBorder="1" applyAlignment="1">
      <alignment horizontal="left" vertical="center" wrapText="1"/>
    </xf>
    <xf numFmtId="0" fontId="28" fillId="0" borderId="31" xfId="1" applyFont="1" applyBorder="1" applyAlignment="1">
      <alignment horizontal="right"/>
    </xf>
    <xf numFmtId="0" fontId="26" fillId="9" borderId="22" xfId="1" applyFont="1" applyFill="1" applyBorder="1" applyAlignment="1">
      <alignment horizontal="left" vertical="center"/>
    </xf>
    <xf numFmtId="0" fontId="26" fillId="9" borderId="23" xfId="1" applyFont="1" applyFill="1" applyBorder="1" applyAlignment="1">
      <alignment horizontal="left" vertical="center"/>
    </xf>
    <xf numFmtId="0" fontId="26" fillId="9" borderId="24" xfId="1" applyFont="1" applyFill="1" applyBorder="1" applyAlignment="1">
      <alignment horizontal="left" vertical="center"/>
    </xf>
    <xf numFmtId="0" fontId="26" fillId="0" borderId="34" xfId="1" applyFont="1" applyBorder="1" applyAlignment="1">
      <alignment horizontal="center" vertical="center"/>
    </xf>
    <xf numFmtId="0" fontId="26" fillId="0" borderId="35" xfId="1" applyFont="1" applyBorder="1" applyAlignment="1">
      <alignment horizontal="center" vertical="center"/>
    </xf>
    <xf numFmtId="0" fontId="24" fillId="0" borderId="35" xfId="1" applyFont="1" applyBorder="1" applyAlignment="1">
      <alignment horizontal="center" vertical="center"/>
    </xf>
    <xf numFmtId="0" fontId="26" fillId="9" borderId="22" xfId="1" applyFont="1" applyFill="1" applyBorder="1" applyAlignment="1">
      <alignment horizontal="left" vertical="center" wrapText="1"/>
    </xf>
    <xf numFmtId="0" fontId="26" fillId="9" borderId="23" xfId="1" applyFont="1" applyFill="1" applyBorder="1" applyAlignment="1">
      <alignment horizontal="left" vertical="center" wrapText="1"/>
    </xf>
    <xf numFmtId="0" fontId="26" fillId="9" borderId="24" xfId="1" applyFont="1" applyFill="1" applyBorder="1" applyAlignment="1">
      <alignment horizontal="left" vertical="center" wrapText="1"/>
    </xf>
    <xf numFmtId="1" fontId="29" fillId="0" borderId="0" xfId="1" applyNumberFormat="1" applyFont="1" applyAlignment="1">
      <alignment vertical="center"/>
    </xf>
    <xf numFmtId="0" fontId="30" fillId="0" borderId="0" xfId="1" applyFont="1" applyAlignment="1">
      <alignment horizontal="center" vertical="center"/>
    </xf>
    <xf numFmtId="0" fontId="31" fillId="0" borderId="0" xfId="1" applyFont="1" applyAlignment="1">
      <alignment vertical="center"/>
    </xf>
    <xf numFmtId="0" fontId="31" fillId="0" borderId="0" xfId="1" applyFont="1" applyAlignment="1">
      <alignment horizontal="center" vertical="center"/>
    </xf>
    <xf numFmtId="0" fontId="32" fillId="0" borderId="0" xfId="1" applyFont="1" applyAlignment="1">
      <alignment horizontal="center" vertical="center"/>
    </xf>
    <xf numFmtId="0" fontId="32" fillId="0" borderId="0" xfId="1" applyFont="1" applyAlignment="1">
      <alignment vertical="center"/>
    </xf>
    <xf numFmtId="0" fontId="2" fillId="3" borderId="6"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0" fontId="1" fillId="2" borderId="19" xfId="0" applyFont="1" applyFill="1" applyBorder="1" applyAlignment="1" applyProtection="1">
      <alignment horizontal="center" vertical="center"/>
      <protection hidden="1"/>
    </xf>
    <xf numFmtId="0" fontId="1" fillId="2" borderId="20" xfId="0" applyFont="1" applyFill="1" applyBorder="1" applyAlignment="1" applyProtection="1">
      <alignment horizontal="center" vertical="center"/>
      <protection hidden="1"/>
    </xf>
    <xf numFmtId="0" fontId="4" fillId="4" borderId="0" xfId="0" applyFont="1" applyFill="1" applyAlignment="1">
      <alignment horizontal="center"/>
    </xf>
    <xf numFmtId="0" fontId="1" fillId="2" borderId="1" xfId="0" applyFont="1" applyFill="1" applyBorder="1" applyAlignment="1" applyProtection="1">
      <alignment horizontal="center" vertical="center"/>
      <protection hidden="1"/>
    </xf>
    <xf numFmtId="0" fontId="1" fillId="2" borderId="3" xfId="0" applyFont="1" applyFill="1" applyBorder="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0" fontId="1" fillId="2" borderId="4" xfId="0" applyFont="1" applyFill="1" applyBorder="1" applyAlignment="1" applyProtection="1">
      <alignment horizontal="center" vertical="center"/>
      <protection hidden="1"/>
    </xf>
    <xf numFmtId="0" fontId="1" fillId="2" borderId="2" xfId="0" applyFont="1" applyFill="1" applyBorder="1" applyAlignment="1" applyProtection="1">
      <alignment horizontal="center" vertical="center" wrapText="1"/>
      <protection hidden="1"/>
    </xf>
    <xf numFmtId="0" fontId="1" fillId="2" borderId="4" xfId="0" applyFont="1" applyFill="1" applyBorder="1" applyAlignment="1" applyProtection="1">
      <alignment horizontal="center" vertical="center" wrapText="1"/>
      <protection hidden="1"/>
    </xf>
    <xf numFmtId="0" fontId="23" fillId="7" borderId="37" xfId="0" applyFont="1" applyFill="1" applyBorder="1" applyAlignment="1">
      <alignment horizontal="center" vertical="center" wrapText="1"/>
    </xf>
    <xf numFmtId="0" fontId="23" fillId="7" borderId="38" xfId="0" applyFont="1" applyFill="1" applyBorder="1" applyAlignment="1">
      <alignment horizontal="center" vertical="center" wrapText="1"/>
    </xf>
    <xf numFmtId="0" fontId="23" fillId="7" borderId="39" xfId="0" applyFont="1" applyFill="1" applyBorder="1" applyAlignment="1">
      <alignment horizontal="center" vertical="center" wrapText="1"/>
    </xf>
    <xf numFmtId="0" fontId="23" fillId="5" borderId="55" xfId="0" applyFont="1" applyFill="1" applyBorder="1" applyAlignment="1">
      <alignment horizontal="center" vertical="center" wrapText="1"/>
    </xf>
    <xf numFmtId="0" fontId="23" fillId="5" borderId="56" xfId="0" applyFont="1" applyFill="1" applyBorder="1" applyAlignment="1">
      <alignment horizontal="center" vertical="center" wrapText="1"/>
    </xf>
    <xf numFmtId="0" fontId="23" fillId="5" borderId="57" xfId="0" applyFont="1" applyFill="1" applyBorder="1" applyAlignment="1">
      <alignment horizontal="center" vertical="center" wrapText="1"/>
    </xf>
    <xf numFmtId="0" fontId="23" fillId="8" borderId="37" xfId="0" applyFont="1" applyFill="1" applyBorder="1" applyAlignment="1">
      <alignment horizontal="center" vertical="center" wrapText="1"/>
    </xf>
    <xf numFmtId="0" fontId="23" fillId="8" borderId="38" xfId="0" applyFont="1" applyFill="1" applyBorder="1" applyAlignment="1">
      <alignment horizontal="center" vertical="center" wrapText="1"/>
    </xf>
    <xf numFmtId="0" fontId="23" fillId="8" borderId="39" xfId="0" applyFont="1" applyFill="1" applyBorder="1" applyAlignment="1">
      <alignment horizontal="center"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14" fillId="9" borderId="40" xfId="0" applyFont="1" applyFill="1" applyBorder="1" applyAlignment="1">
      <alignment horizontal="center" vertical="center" wrapText="1"/>
    </xf>
    <xf numFmtId="0" fontId="14" fillId="9" borderId="41" xfId="0" applyFont="1" applyFill="1" applyBorder="1" applyAlignment="1">
      <alignment horizontal="center" vertical="center" wrapText="1"/>
    </xf>
    <xf numFmtId="0" fontId="11" fillId="6" borderId="37" xfId="0" applyFont="1" applyFill="1" applyBorder="1" applyAlignment="1">
      <alignment horizontal="center" vertical="center"/>
    </xf>
    <xf numFmtId="0" fontId="11" fillId="6" borderId="38" xfId="0" applyFont="1" applyFill="1" applyBorder="1" applyAlignment="1">
      <alignment horizontal="center" vertical="center"/>
    </xf>
    <xf numFmtId="0" fontId="13" fillId="6" borderId="3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1" fillId="5" borderId="38" xfId="0" applyFont="1" applyFill="1" applyBorder="1" applyAlignment="1">
      <alignment horizontal="center" vertical="center"/>
    </xf>
    <xf numFmtId="0" fontId="11" fillId="7" borderId="38" xfId="0" applyFont="1" applyFill="1" applyBorder="1" applyAlignment="1">
      <alignment horizontal="center" vertical="center"/>
    </xf>
    <xf numFmtId="0" fontId="11" fillId="7" borderId="46" xfId="0" applyFont="1" applyFill="1" applyBorder="1" applyAlignment="1">
      <alignment horizontal="center" vertical="center" wrapText="1"/>
    </xf>
    <xf numFmtId="0" fontId="11" fillId="7" borderId="36" xfId="0" applyFont="1" applyFill="1" applyBorder="1" applyAlignment="1">
      <alignment horizontal="center" vertical="center" wrapText="1"/>
    </xf>
    <xf numFmtId="0" fontId="11" fillId="8" borderId="39" xfId="0" applyFont="1" applyFill="1" applyBorder="1" applyAlignment="1">
      <alignment horizontal="center" vertical="center" wrapText="1"/>
    </xf>
    <xf numFmtId="0" fontId="11" fillId="8" borderId="36" xfId="0" applyFont="1" applyFill="1" applyBorder="1" applyAlignment="1">
      <alignment horizontal="center" vertical="center" wrapText="1"/>
    </xf>
    <xf numFmtId="0" fontId="11" fillId="8" borderId="38" xfId="0" applyFont="1" applyFill="1" applyBorder="1" applyAlignment="1">
      <alignment horizontal="center" vertical="center"/>
    </xf>
    <xf numFmtId="0" fontId="11" fillId="7" borderId="43" xfId="0" applyFont="1" applyFill="1" applyBorder="1" applyAlignment="1">
      <alignment horizontal="center" vertical="center"/>
    </xf>
    <xf numFmtId="0" fontId="13" fillId="5" borderId="45" xfId="0" applyFont="1" applyFill="1" applyBorder="1" applyAlignment="1">
      <alignment horizontal="center" vertical="center" wrapText="1"/>
    </xf>
    <xf numFmtId="0" fontId="13" fillId="5" borderId="44" xfId="0" applyFont="1" applyFill="1" applyBorder="1" applyAlignment="1">
      <alignment horizontal="center" vertical="center" wrapText="1"/>
    </xf>
    <xf numFmtId="0" fontId="5" fillId="0" borderId="49" xfId="0" applyFont="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5" borderId="38" xfId="0" applyFont="1" applyFill="1" applyBorder="1" applyAlignment="1">
      <alignment horizontal="center" vertical="center"/>
    </xf>
    <xf numFmtId="0" fontId="5" fillId="0" borderId="49" xfId="0" applyFont="1" applyBorder="1" applyAlignment="1">
      <alignment horizontal="left" vertical="center"/>
    </xf>
    <xf numFmtId="0" fontId="17" fillId="0" borderId="33" xfId="0" applyFont="1" applyBorder="1" applyAlignment="1">
      <alignment horizontal="center" vertical="center" wrapText="1"/>
    </xf>
    <xf numFmtId="0" fontId="17" fillId="0" borderId="35"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17" fillId="0" borderId="34" xfId="0" applyFont="1" applyBorder="1" applyAlignment="1">
      <alignment horizontal="center" vertical="center" wrapText="1"/>
    </xf>
    <xf numFmtId="0" fontId="24" fillId="0" borderId="21" xfId="1" quotePrefix="1" applyFont="1" applyBorder="1" applyAlignment="1">
      <alignment horizontal="center" vertical="center"/>
    </xf>
    <xf numFmtId="0" fontId="24" fillId="0" borderId="21" xfId="1" applyFont="1" applyBorder="1" applyAlignment="1">
      <alignment horizontal="center" vertical="center"/>
    </xf>
    <xf numFmtId="0" fontId="26" fillId="0" borderId="21" xfId="1" applyFont="1" applyBorder="1" applyAlignment="1">
      <alignment horizontal="center" vertical="center"/>
    </xf>
    <xf numFmtId="0" fontId="24" fillId="0" borderId="21" xfId="1" applyFont="1" applyBorder="1" applyAlignment="1">
      <alignment horizontal="left" vertical="center" wrapText="1"/>
    </xf>
    <xf numFmtId="0" fontId="26" fillId="9" borderId="22" xfId="1" applyFont="1" applyFill="1" applyBorder="1" applyAlignment="1">
      <alignment horizontal="left" vertical="center" wrapText="1"/>
    </xf>
    <xf numFmtId="0" fontId="26" fillId="9" borderId="23" xfId="1" applyFont="1" applyFill="1" applyBorder="1" applyAlignment="1">
      <alignment horizontal="left" vertical="center" wrapText="1"/>
    </xf>
    <xf numFmtId="0" fontId="26" fillId="9" borderId="24" xfId="1" applyFont="1" applyFill="1" applyBorder="1" applyAlignment="1">
      <alignment horizontal="left" vertical="center" wrapText="1"/>
    </xf>
    <xf numFmtId="0" fontId="26" fillId="0" borderId="24" xfId="1" applyFont="1" applyBorder="1" applyAlignment="1">
      <alignment horizontal="center" vertical="center"/>
    </xf>
    <xf numFmtId="0" fontId="26" fillId="9" borderId="22" xfId="1" applyFont="1" applyFill="1" applyBorder="1" applyAlignment="1">
      <alignment horizontal="center" vertical="center" wrapText="1"/>
    </xf>
    <xf numFmtId="0" fontId="26" fillId="9" borderId="23" xfId="1" applyFont="1" applyFill="1" applyBorder="1" applyAlignment="1">
      <alignment horizontal="center" vertical="center" wrapText="1"/>
    </xf>
    <xf numFmtId="0" fontId="26" fillId="9" borderId="24" xfId="1" applyFont="1" applyFill="1" applyBorder="1" applyAlignment="1">
      <alignment horizontal="center" vertical="center" wrapText="1"/>
    </xf>
    <xf numFmtId="0" fontId="26" fillId="0" borderId="26" xfId="1" applyFont="1" applyBorder="1" applyAlignment="1">
      <alignment horizontal="center" vertical="center"/>
    </xf>
    <xf numFmtId="0" fontId="26" fillId="0" borderId="28" xfId="1" applyFont="1" applyBorder="1" applyAlignment="1">
      <alignment horizontal="center" vertical="center"/>
    </xf>
    <xf numFmtId="0" fontId="26" fillId="0" borderId="30" xfId="1" applyFont="1" applyBorder="1" applyAlignment="1">
      <alignment horizontal="center" vertical="center"/>
    </xf>
    <xf numFmtId="0" fontId="26" fillId="0" borderId="32" xfId="1" applyFont="1" applyBorder="1" applyAlignment="1">
      <alignment horizontal="center" vertical="center"/>
    </xf>
    <xf numFmtId="0" fontId="26" fillId="9" borderId="22" xfId="1" applyFont="1" applyFill="1" applyBorder="1" applyAlignment="1">
      <alignment horizontal="center" vertical="center"/>
    </xf>
    <xf numFmtId="0" fontId="26" fillId="9" borderId="23" xfId="1" applyFont="1" applyFill="1" applyBorder="1" applyAlignment="1">
      <alignment horizontal="center" vertical="center"/>
    </xf>
    <xf numFmtId="0" fontId="26" fillId="9" borderId="24" xfId="1" applyFont="1" applyFill="1" applyBorder="1" applyAlignment="1">
      <alignment horizontal="center" vertical="center"/>
    </xf>
    <xf numFmtId="0" fontId="26" fillId="9" borderId="22" xfId="1" applyFont="1" applyFill="1" applyBorder="1" applyAlignment="1">
      <alignment horizontal="left" vertical="top" wrapText="1"/>
    </xf>
    <xf numFmtId="0" fontId="26" fillId="9" borderId="23" xfId="1" applyFont="1" applyFill="1" applyBorder="1" applyAlignment="1">
      <alignment horizontal="left" vertical="top" wrapText="1"/>
    </xf>
    <xf numFmtId="0" fontId="26" fillId="9" borderId="24" xfId="1" applyFont="1" applyFill="1" applyBorder="1" applyAlignment="1">
      <alignment horizontal="left" vertical="top" wrapText="1"/>
    </xf>
    <xf numFmtId="0" fontId="26" fillId="0" borderId="33" xfId="1" applyFont="1" applyBorder="1" applyAlignment="1">
      <alignment horizontal="center" vertical="center"/>
    </xf>
    <xf numFmtId="0" fontId="26" fillId="10" borderId="21" xfId="1" applyFont="1" applyFill="1" applyBorder="1" applyAlignment="1">
      <alignment horizontal="left" vertical="center" wrapText="1"/>
    </xf>
    <xf numFmtId="0" fontId="26" fillId="10" borderId="21" xfId="0" applyFont="1" applyFill="1" applyBorder="1" applyAlignment="1">
      <alignment horizontal="left" vertical="center"/>
    </xf>
    <xf numFmtId="0" fontId="24" fillId="0" borderId="33" xfId="1" applyFont="1" applyBorder="1" applyAlignment="1">
      <alignment horizontal="left" vertical="center" wrapText="1"/>
    </xf>
    <xf numFmtId="0" fontId="26" fillId="10" borderId="21" xfId="1" applyFont="1" applyFill="1" applyBorder="1" applyAlignment="1">
      <alignment horizontal="left" vertical="top" wrapText="1"/>
    </xf>
    <xf numFmtId="0" fontId="26" fillId="0" borderId="31" xfId="1" applyFont="1" applyBorder="1" applyAlignment="1">
      <alignment horizontal="left" vertical="center" wrapText="1"/>
    </xf>
    <xf numFmtId="0" fontId="33" fillId="0" borderId="0" xfId="1" applyFont="1" applyAlignment="1">
      <alignment horizontal="center" vertical="center"/>
    </xf>
    <xf numFmtId="0" fontId="27" fillId="0" borderId="26" xfId="1" applyFont="1" applyBorder="1" applyAlignment="1">
      <alignment horizontal="left" vertical="center" wrapText="1"/>
    </xf>
    <xf numFmtId="0" fontId="27" fillId="0" borderId="27" xfId="1" applyFont="1" applyBorder="1" applyAlignment="1">
      <alignment horizontal="left" vertical="center" wrapText="1"/>
    </xf>
    <xf numFmtId="0" fontId="27" fillId="0" borderId="28" xfId="1" applyFont="1" applyBorder="1" applyAlignment="1">
      <alignment horizontal="left" vertical="center" wrapText="1"/>
    </xf>
    <xf numFmtId="0" fontId="27" fillId="0" borderId="25" xfId="1" applyFont="1" applyBorder="1" applyAlignment="1">
      <alignment horizontal="left" vertical="center" wrapText="1"/>
    </xf>
    <xf numFmtId="0" fontId="27" fillId="0" borderId="0" xfId="1" applyFont="1" applyAlignment="1">
      <alignment horizontal="left" vertical="center" wrapText="1"/>
    </xf>
    <xf numFmtId="0" fontId="27" fillId="0" borderId="29" xfId="1" applyFont="1" applyBorder="1" applyAlignment="1">
      <alignment horizontal="left" vertical="center" wrapText="1"/>
    </xf>
    <xf numFmtId="0" fontId="27" fillId="0" borderId="30" xfId="1" applyFont="1" applyBorder="1" applyAlignment="1">
      <alignment horizontal="left" vertical="center" wrapText="1"/>
    </xf>
    <xf numFmtId="0" fontId="27" fillId="0" borderId="31" xfId="1" applyFont="1" applyBorder="1" applyAlignment="1">
      <alignment horizontal="left" vertical="center" wrapText="1"/>
    </xf>
    <xf numFmtId="0" fontId="27" fillId="0" borderId="32" xfId="1" applyFont="1" applyBorder="1" applyAlignment="1">
      <alignment horizontal="left" vertical="center" wrapText="1"/>
    </xf>
    <xf numFmtId="0" fontId="27" fillId="0" borderId="22" xfId="1" applyFont="1" applyBorder="1" applyAlignment="1">
      <alignment horizontal="left" vertical="center" wrapText="1"/>
    </xf>
    <xf numFmtId="0" fontId="27" fillId="0" borderId="23" xfId="1" applyFont="1" applyBorder="1" applyAlignment="1">
      <alignment horizontal="left" vertical="center" wrapText="1"/>
    </xf>
    <xf numFmtId="0" fontId="27" fillId="0" borderId="24" xfId="1" applyFont="1" applyBorder="1" applyAlignment="1">
      <alignment horizontal="left" vertical="center" wrapText="1"/>
    </xf>
    <xf numFmtId="0" fontId="24" fillId="0" borderId="22" xfId="1" applyFont="1" applyBorder="1" applyAlignment="1">
      <alignment horizontal="center" vertical="center"/>
    </xf>
    <xf numFmtId="0" fontId="24" fillId="0" borderId="23" xfId="1" applyFont="1" applyBorder="1" applyAlignment="1">
      <alignment horizontal="center" vertical="center"/>
    </xf>
    <xf numFmtId="0" fontId="24" fillId="0" borderId="24" xfId="1" applyFont="1" applyBorder="1" applyAlignment="1">
      <alignment horizontal="center" vertical="center"/>
    </xf>
    <xf numFmtId="0" fontId="26" fillId="9" borderId="21" xfId="1" applyFont="1" applyFill="1" applyBorder="1" applyAlignment="1">
      <alignment horizontal="left" vertical="center" wrapText="1"/>
    </xf>
    <xf numFmtId="0" fontId="26" fillId="10" borderId="21" xfId="1" applyFont="1" applyFill="1" applyBorder="1" applyAlignment="1">
      <alignment horizontal="left" vertical="center"/>
    </xf>
    <xf numFmtId="1" fontId="26" fillId="9" borderId="22" xfId="1" applyNumberFormat="1" applyFont="1" applyFill="1" applyBorder="1" applyAlignment="1">
      <alignment horizontal="left" vertical="center" wrapText="1"/>
    </xf>
    <xf numFmtId="0" fontId="26" fillId="9" borderId="30" xfId="1" applyFont="1" applyFill="1" applyBorder="1" applyAlignment="1">
      <alignment horizontal="center" vertical="center" wrapText="1"/>
    </xf>
    <xf numFmtId="0" fontId="26" fillId="9" borderId="31" xfId="1" applyFont="1" applyFill="1" applyBorder="1" applyAlignment="1">
      <alignment horizontal="center" vertical="center" wrapText="1"/>
    </xf>
    <xf numFmtId="0" fontId="26" fillId="9" borderId="32" xfId="1" applyFont="1" applyFill="1" applyBorder="1" applyAlignment="1">
      <alignment horizontal="center" vertical="center" wrapText="1"/>
    </xf>
    <xf numFmtId="0" fontId="26" fillId="10" borderId="22" xfId="1" applyFont="1" applyFill="1" applyBorder="1" applyAlignment="1">
      <alignment horizontal="left" vertical="top" wrapText="1"/>
    </xf>
    <xf numFmtId="0" fontId="26" fillId="10" borderId="23" xfId="1" applyFont="1" applyFill="1" applyBorder="1" applyAlignment="1">
      <alignment horizontal="left" vertical="top" wrapText="1"/>
    </xf>
    <xf numFmtId="0" fontId="26" fillId="10" borderId="24" xfId="1" applyFont="1" applyFill="1" applyBorder="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Spin" dx="22" fmlaLink="'RAPOR '!$L$2" max="50" min="1" page="10" val="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104775</xdr:colOff>
          <xdr:row>0</xdr:row>
          <xdr:rowOff>257175</xdr:rowOff>
        </xdr:from>
        <xdr:to>
          <xdr:col>12</xdr:col>
          <xdr:colOff>485775</xdr:colOff>
          <xdr:row>2</xdr:row>
          <xdr:rowOff>200025</xdr:rowOff>
        </xdr:to>
        <xdr:sp macro="" textlink="">
          <xdr:nvSpPr>
            <xdr:cNvPr id="16385" name="Spinner 1" hidden="1">
              <a:extLst>
                <a:ext uri="{63B3BB69-23CF-44E3-9099-C40C66FF867C}">
                  <a14:compatExt spid="_x0000_s16385"/>
                </a:ext>
                <a:ext uri="{FF2B5EF4-FFF2-40B4-BE49-F238E27FC236}">
                  <a16:creationId xmlns:a16="http://schemas.microsoft.com/office/drawing/2014/main" id="{00000000-0008-0000-0B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ATA%20ADMINISTRASI\0--SDIA%202022-2023\RAPOR%20PROJEK\ok_RAPOR%20PROJEK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ISWA"/>
      <sheetName val="BERIMAN"/>
      <sheetName val="MANDIRI"/>
      <sheetName val="GOTONG ROYONG"/>
      <sheetName val="BERKEBHINEKAAN"/>
      <sheetName val="NALAR KRITIS"/>
      <sheetName val="KREATIF"/>
      <sheetName val="CATATAN PROSES"/>
      <sheetName val="DIMENSI"/>
      <sheetName val="DESKRIPSI"/>
      <sheetName val="RAPOR "/>
    </sheetNames>
    <sheetDataSet>
      <sheetData sheetId="0"/>
      <sheetData sheetId="1">
        <row r="4">
          <cell r="A4" t="str">
            <v>NO</v>
          </cell>
          <cell r="B4" t="str">
            <v>BERIMAN, BERTAKWA KEPADA TUHAN YANG MAHA ESA, DAN BERAHLAK MULIA</v>
          </cell>
          <cell r="C4" t="str">
            <v>Elemen akhlak beragama</v>
          </cell>
          <cell r="D4"/>
          <cell r="E4"/>
          <cell r="F4"/>
          <cell r="G4"/>
          <cell r="H4"/>
          <cell r="I4"/>
          <cell r="J4"/>
          <cell r="K4"/>
          <cell r="L4"/>
          <cell r="M4"/>
          <cell r="N4"/>
          <cell r="O4" t="str">
            <v>Elemen Akhlak Pribadi</v>
          </cell>
          <cell r="P4"/>
          <cell r="Q4"/>
          <cell r="R4"/>
          <cell r="S4"/>
          <cell r="T4"/>
          <cell r="U4"/>
          <cell r="V4"/>
          <cell r="W4"/>
          <cell r="X4"/>
          <cell r="Y4"/>
          <cell r="Z4"/>
          <cell r="AA4" t="str">
            <v>Elemen akhlak kepada manusia</v>
          </cell>
          <cell r="AB4"/>
          <cell r="AC4"/>
          <cell r="AD4"/>
          <cell r="AE4"/>
          <cell r="AF4"/>
          <cell r="AG4"/>
          <cell r="AH4"/>
          <cell r="AI4"/>
          <cell r="AJ4"/>
          <cell r="AK4"/>
          <cell r="AL4"/>
          <cell r="AM4"/>
          <cell r="AN4"/>
          <cell r="AO4"/>
          <cell r="AP4"/>
          <cell r="AQ4"/>
          <cell r="AR4"/>
          <cell r="AS4"/>
          <cell r="AT4"/>
          <cell r="AU4"/>
          <cell r="AV4"/>
          <cell r="AW4"/>
          <cell r="AX4"/>
          <cell r="AY4"/>
          <cell r="AZ4"/>
          <cell r="BA4"/>
          <cell r="BB4"/>
          <cell r="BC4"/>
          <cell r="BD4"/>
          <cell r="BE4"/>
          <cell r="BF4"/>
          <cell r="BG4"/>
          <cell r="BH4"/>
          <cell r="BI4"/>
          <cell r="BJ4"/>
        </row>
        <row r="5">
          <cell r="A5"/>
          <cell r="B5"/>
          <cell r="C5" t="str">
            <v>Integritas.</v>
          </cell>
          <cell r="D5"/>
          <cell r="E5"/>
          <cell r="F5"/>
          <cell r="G5" t="str">
            <v>Integritas.</v>
          </cell>
          <cell r="H5"/>
          <cell r="I5"/>
          <cell r="J5"/>
          <cell r="K5"/>
          <cell r="L5"/>
          <cell r="M5"/>
          <cell r="N5"/>
          <cell r="O5" t="str">
            <v xml:space="preserve">Merawat Diri secara Fisik, Mental, dan Spiritual.
</v>
          </cell>
          <cell r="P5"/>
          <cell r="Q5"/>
          <cell r="R5"/>
          <cell r="S5"/>
          <cell r="T5"/>
          <cell r="U5"/>
          <cell r="V5"/>
          <cell r="W5"/>
          <cell r="X5"/>
          <cell r="Y5"/>
          <cell r="Z5"/>
          <cell r="AA5" t="str">
            <v xml:space="preserve">Mengutamakan persamaan dengan orang lain dan menghargai perbedaan
</v>
          </cell>
          <cell r="AB5"/>
          <cell r="AC5"/>
          <cell r="AD5"/>
          <cell r="AE5"/>
          <cell r="AF5"/>
          <cell r="AG5"/>
          <cell r="AH5"/>
          <cell r="AI5"/>
          <cell r="AJ5"/>
          <cell r="AK5"/>
          <cell r="AL5"/>
          <cell r="AM5"/>
          <cell r="AN5"/>
          <cell r="AO5"/>
          <cell r="AP5"/>
          <cell r="AQ5"/>
          <cell r="AR5"/>
          <cell r="AS5"/>
          <cell r="AT5"/>
          <cell r="AU5"/>
          <cell r="AV5"/>
          <cell r="AW5"/>
          <cell r="AX5"/>
          <cell r="AY5"/>
          <cell r="AZ5"/>
          <cell r="BA5"/>
          <cell r="BB5"/>
          <cell r="BC5"/>
          <cell r="BD5"/>
          <cell r="BE5"/>
          <cell r="BF5"/>
          <cell r="BG5"/>
          <cell r="BH5"/>
          <cell r="BI5"/>
          <cell r="BJ5"/>
        </row>
        <row r="6">
          <cell r="A6"/>
          <cell r="B6"/>
          <cell r="C6" t="str">
            <v>Membiasakan melakukan refleksi tentang pentingnya bersikap jujur dan berani menyampaikan kebenaran atau fakta</v>
          </cell>
          <cell r="D6"/>
          <cell r="E6"/>
          <cell r="F6"/>
          <cell r="G6" t="str">
            <v>Membiasakan melakukan refleksi tentang pentingnya bersikap jujur dan berani menyampaikan kebenaran atau fakta</v>
          </cell>
          <cell r="H6"/>
          <cell r="I6"/>
          <cell r="J6"/>
          <cell r="K6" t="e">
            <v>#N/A</v>
          </cell>
          <cell r="L6"/>
          <cell r="M6"/>
          <cell r="N6"/>
          <cell r="O6" t="str">
            <v>Mulai membiasakan diri untuk disiplin, rapi, membersihkan dan merawat tubuh, menjaga tingkah laku dan perkataan dalam semua aktivitas kesehariannya</v>
          </cell>
          <cell r="P6"/>
          <cell r="Q6"/>
          <cell r="R6"/>
          <cell r="S6" t="e">
            <v>#N/A</v>
          </cell>
          <cell r="T6"/>
          <cell r="U6"/>
          <cell r="V6"/>
          <cell r="W6" t="e">
            <v>#N/A</v>
          </cell>
          <cell r="X6"/>
          <cell r="Y6"/>
          <cell r="Z6"/>
          <cell r="AA6" t="str">
            <v>Terbiasa mengidentifikasi hal-hal yang sama dan berbeda yang dimiliki diri dan temannya dalam berbagai hal serta memberikan respons secara positif.</v>
          </cell>
          <cell r="AB6"/>
          <cell r="AC6"/>
          <cell r="AD6"/>
          <cell r="AE6" t="e">
            <v>#N/A</v>
          </cell>
          <cell r="AF6"/>
          <cell r="AG6"/>
          <cell r="AH6"/>
          <cell r="AI6" t="e">
            <v>#N/A</v>
          </cell>
          <cell r="AJ6"/>
          <cell r="AK6"/>
          <cell r="AL6"/>
          <cell r="AM6" t="e">
            <v>#N/A</v>
          </cell>
          <cell r="AN6"/>
          <cell r="AO6"/>
          <cell r="AP6"/>
          <cell r="AQ6" t="e">
            <v>#N/A</v>
          </cell>
          <cell r="AR6"/>
          <cell r="AS6"/>
          <cell r="AT6"/>
          <cell r="AU6" t="e">
            <v>#N/A</v>
          </cell>
          <cell r="AV6"/>
          <cell r="AW6"/>
          <cell r="AX6"/>
          <cell r="AY6" t="e">
            <v>#N/A</v>
          </cell>
          <cell r="AZ6"/>
          <cell r="BA6"/>
          <cell r="BB6"/>
          <cell r="BC6" t="e">
            <v>#N/A</v>
          </cell>
          <cell r="BD6"/>
          <cell r="BE6"/>
          <cell r="BF6"/>
          <cell r="BG6" t="e">
            <v>#N/A</v>
          </cell>
          <cell r="BH6"/>
          <cell r="BI6"/>
          <cell r="BJ6"/>
        </row>
        <row r="7">
          <cell r="A7"/>
          <cell r="B7"/>
          <cell r="C7" t="str">
            <v>MB</v>
          </cell>
          <cell r="D7" t="str">
            <v>SB</v>
          </cell>
          <cell r="E7" t="str">
            <v>BSH</v>
          </cell>
          <cell r="F7" t="str">
            <v>SAB</v>
          </cell>
          <cell r="G7" t="str">
            <v>MB</v>
          </cell>
          <cell r="H7" t="str">
            <v>SB</v>
          </cell>
          <cell r="I7" t="str">
            <v>BSH</v>
          </cell>
          <cell r="J7" t="str">
            <v>SAB</v>
          </cell>
          <cell r="K7" t="str">
            <v>MB</v>
          </cell>
          <cell r="L7" t="str">
            <v>SB</v>
          </cell>
          <cell r="M7" t="str">
            <v>BSH</v>
          </cell>
          <cell r="N7" t="str">
            <v>SAB</v>
          </cell>
          <cell r="O7" t="str">
            <v>MB</v>
          </cell>
          <cell r="P7" t="str">
            <v>SB</v>
          </cell>
          <cell r="Q7" t="str">
            <v>BSH</v>
          </cell>
          <cell r="R7" t="str">
            <v>SAB</v>
          </cell>
          <cell r="S7" t="str">
            <v>MB</v>
          </cell>
          <cell r="T7" t="str">
            <v>SB</v>
          </cell>
          <cell r="U7" t="str">
            <v>BSH</v>
          </cell>
          <cell r="V7" t="str">
            <v>SAB</v>
          </cell>
          <cell r="W7" t="str">
            <v>MB</v>
          </cell>
          <cell r="X7" t="str">
            <v>SB</v>
          </cell>
          <cell r="Y7" t="str">
            <v>BSH</v>
          </cell>
          <cell r="Z7" t="str">
            <v>SAB</v>
          </cell>
          <cell r="AA7" t="str">
            <v>MB</v>
          </cell>
          <cell r="AB7" t="str">
            <v>SB</v>
          </cell>
          <cell r="AC7" t="str">
            <v>BSH</v>
          </cell>
          <cell r="AD7" t="str">
            <v>SAB</v>
          </cell>
          <cell r="AE7" t="str">
            <v>MB</v>
          </cell>
          <cell r="AF7" t="str">
            <v>SB</v>
          </cell>
          <cell r="AG7" t="str">
            <v>BSH</v>
          </cell>
          <cell r="AH7" t="str">
            <v>SAB</v>
          </cell>
          <cell r="AI7" t="str">
            <v>MB</v>
          </cell>
          <cell r="AJ7" t="str">
            <v>SB</v>
          </cell>
          <cell r="AK7" t="str">
            <v>BSH</v>
          </cell>
          <cell r="AL7" t="str">
            <v>SAB</v>
          </cell>
          <cell r="AM7" t="str">
            <v>MB</v>
          </cell>
          <cell r="AN7" t="str">
            <v>SB</v>
          </cell>
          <cell r="AO7" t="str">
            <v>BSH</v>
          </cell>
          <cell r="AP7" t="str">
            <v>SAB</v>
          </cell>
          <cell r="AQ7" t="str">
            <v>MB</v>
          </cell>
          <cell r="AR7" t="str">
            <v>SB</v>
          </cell>
          <cell r="AS7" t="str">
            <v>BSH</v>
          </cell>
          <cell r="AT7" t="str">
            <v>SAB</v>
          </cell>
          <cell r="AU7" t="str">
            <v>MB</v>
          </cell>
          <cell r="AV7" t="str">
            <v>SB</v>
          </cell>
          <cell r="AW7" t="str">
            <v>BSH</v>
          </cell>
          <cell r="AX7" t="str">
            <v>SAB</v>
          </cell>
          <cell r="AY7" t="str">
            <v>MB</v>
          </cell>
          <cell r="AZ7" t="str">
            <v>SB</v>
          </cell>
          <cell r="BA7" t="str">
            <v>BSH</v>
          </cell>
          <cell r="BB7" t="str">
            <v>SAB</v>
          </cell>
          <cell r="BC7" t="str">
            <v>MB</v>
          </cell>
          <cell r="BD7" t="str">
            <v>SB</v>
          </cell>
          <cell r="BE7" t="str">
            <v>BSH</v>
          </cell>
          <cell r="BF7" t="str">
            <v>SAB</v>
          </cell>
          <cell r="BG7" t="str">
            <v>MB</v>
          </cell>
          <cell r="BH7" t="str">
            <v>SB</v>
          </cell>
          <cell r="BI7" t="str">
            <v>BSH</v>
          </cell>
          <cell r="BJ7" t="str">
            <v>SAB</v>
          </cell>
        </row>
        <row r="8">
          <cell r="A8">
            <v>1</v>
          </cell>
          <cell r="B8" t="str">
            <v>ABID AQILA PRANAJA</v>
          </cell>
          <cell r="C8">
            <v>1</v>
          </cell>
          <cell r="D8"/>
          <cell r="E8"/>
          <cell r="F8"/>
          <cell r="G8"/>
          <cell r="H8"/>
          <cell r="I8"/>
          <cell r="J8"/>
          <cell r="K8"/>
          <cell r="L8"/>
          <cell r="M8">
            <v>1</v>
          </cell>
          <cell r="N8"/>
          <cell r="O8"/>
          <cell r="P8">
            <v>1</v>
          </cell>
          <cell r="Q8"/>
          <cell r="R8"/>
          <cell r="S8"/>
          <cell r="T8"/>
          <cell r="U8">
            <v>1</v>
          </cell>
          <cell r="V8"/>
          <cell r="W8"/>
          <cell r="X8"/>
          <cell r="Y8">
            <v>1</v>
          </cell>
          <cell r="Z8"/>
          <cell r="AA8"/>
          <cell r="AB8"/>
          <cell r="AC8">
            <v>1</v>
          </cell>
          <cell r="AD8"/>
          <cell r="AE8"/>
          <cell r="AF8">
            <v>1</v>
          </cell>
          <cell r="AG8"/>
          <cell r="AH8"/>
          <cell r="AI8"/>
          <cell r="AJ8">
            <v>1</v>
          </cell>
          <cell r="AK8"/>
          <cell r="AL8"/>
          <cell r="AM8"/>
          <cell r="AN8"/>
          <cell r="AO8"/>
          <cell r="AP8"/>
          <cell r="AQ8"/>
          <cell r="AR8"/>
          <cell r="AS8"/>
          <cell r="AT8"/>
          <cell r="AU8"/>
          <cell r="AV8"/>
          <cell r="AW8"/>
          <cell r="AX8"/>
          <cell r="AY8"/>
          <cell r="AZ8"/>
          <cell r="BA8"/>
          <cell r="BB8"/>
          <cell r="BC8"/>
          <cell r="BD8"/>
          <cell r="BE8"/>
          <cell r="BF8"/>
          <cell r="BG8"/>
          <cell r="BH8"/>
          <cell r="BI8"/>
          <cell r="BJ8"/>
        </row>
        <row r="9">
          <cell r="A9">
            <v>2</v>
          </cell>
          <cell r="B9" t="str">
            <v>ACHMAD IBRAHIM ARYASATYA</v>
          </cell>
          <cell r="C9"/>
          <cell r="D9"/>
          <cell r="E9"/>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cell r="AW9"/>
          <cell r="AX9"/>
          <cell r="AY9"/>
          <cell r="AZ9"/>
          <cell r="BA9"/>
          <cell r="BB9"/>
          <cell r="BC9"/>
          <cell r="BD9"/>
          <cell r="BE9"/>
          <cell r="BF9"/>
          <cell r="BG9"/>
          <cell r="BH9"/>
          <cell r="BI9"/>
          <cell r="BJ9"/>
        </row>
        <row r="10">
          <cell r="A10">
            <v>3</v>
          </cell>
          <cell r="B10" t="str">
            <v>AKIRA KISSA ZHAFIRAH</v>
          </cell>
          <cell r="C10"/>
          <cell r="D10"/>
          <cell r="E10"/>
          <cell r="F10"/>
          <cell r="G10"/>
          <cell r="H10"/>
          <cell r="I10"/>
          <cell r="J10"/>
          <cell r="K10"/>
          <cell r="L10"/>
          <cell r="M10"/>
          <cell r="N10"/>
          <cell r="O10"/>
          <cell r="P10"/>
          <cell r="Q10"/>
          <cell r="R10"/>
          <cell r="S10"/>
          <cell r="T10"/>
          <cell r="U10"/>
          <cell r="V10"/>
          <cell r="W10"/>
          <cell r="X10"/>
          <cell r="Y10"/>
          <cell r="Z10"/>
          <cell r="AA10"/>
          <cell r="AB10"/>
          <cell r="AC10"/>
          <cell r="AD10"/>
          <cell r="AE10"/>
          <cell r="AF10"/>
          <cell r="AG10"/>
          <cell r="AH10"/>
          <cell r="AI10"/>
          <cell r="AJ10"/>
          <cell r="AK10"/>
          <cell r="AL10"/>
          <cell r="AM10"/>
          <cell r="AN10"/>
          <cell r="AO10"/>
          <cell r="AP10"/>
          <cell r="AQ10"/>
          <cell r="AR10"/>
          <cell r="AS10"/>
          <cell r="AT10"/>
          <cell r="AU10"/>
          <cell r="AV10"/>
          <cell r="AW10"/>
          <cell r="AX10"/>
          <cell r="AY10"/>
          <cell r="AZ10"/>
          <cell r="BA10"/>
          <cell r="BB10"/>
          <cell r="BC10"/>
          <cell r="BD10"/>
          <cell r="BE10"/>
          <cell r="BF10"/>
          <cell r="BG10"/>
          <cell r="BH10"/>
          <cell r="BI10"/>
          <cell r="BJ10"/>
        </row>
        <row r="11">
          <cell r="A11">
            <v>4</v>
          </cell>
          <cell r="B11" t="str">
            <v>ALANA SALSABILA</v>
          </cell>
          <cell r="C11"/>
          <cell r="D11"/>
          <cell r="E11"/>
          <cell r="F11"/>
          <cell r="G11"/>
          <cell r="H11"/>
          <cell r="I11"/>
          <cell r="J11"/>
          <cell r="K11"/>
          <cell r="L11"/>
          <cell r="M11"/>
          <cell r="N11"/>
          <cell r="O11"/>
          <cell r="P11"/>
          <cell r="Q11"/>
          <cell r="R11"/>
          <cell r="S11"/>
          <cell r="T11"/>
          <cell r="U11"/>
          <cell r="V11"/>
          <cell r="W11"/>
          <cell r="X11"/>
          <cell r="Y11"/>
          <cell r="Z11"/>
          <cell r="AA11"/>
          <cell r="AB11"/>
          <cell r="AC11"/>
          <cell r="AD11"/>
          <cell r="AE11"/>
          <cell r="AF11"/>
          <cell r="AG11"/>
          <cell r="AH11"/>
          <cell r="AI11"/>
          <cell r="AJ11"/>
          <cell r="AK11"/>
          <cell r="AL11"/>
          <cell r="AM11"/>
          <cell r="AN11"/>
          <cell r="AO11"/>
          <cell r="AP11"/>
          <cell r="AQ11"/>
          <cell r="AR11"/>
          <cell r="AS11"/>
          <cell r="AT11"/>
          <cell r="AU11"/>
          <cell r="AV11"/>
          <cell r="AW11"/>
          <cell r="AX11"/>
          <cell r="AY11"/>
          <cell r="AZ11"/>
          <cell r="BA11"/>
          <cell r="BB11"/>
          <cell r="BC11"/>
          <cell r="BD11"/>
          <cell r="BE11"/>
          <cell r="BF11"/>
          <cell r="BG11"/>
          <cell r="BH11"/>
          <cell r="BI11"/>
          <cell r="BJ11"/>
        </row>
        <row r="12">
          <cell r="A12">
            <v>5</v>
          </cell>
          <cell r="B12" t="str">
            <v>ANDRA MAHARDIKA IBRAHIM</v>
          </cell>
          <cell r="C12"/>
          <cell r="D12"/>
          <cell r="E12"/>
          <cell r="F12"/>
          <cell r="G12"/>
          <cell r="H12"/>
          <cell r="I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cell r="AK12"/>
          <cell r="AL12"/>
          <cell r="AM12"/>
          <cell r="AN12"/>
          <cell r="AO12"/>
          <cell r="AP12"/>
          <cell r="AQ12"/>
          <cell r="AR12"/>
          <cell r="AS12"/>
          <cell r="AT12"/>
          <cell r="AU12"/>
          <cell r="AV12"/>
          <cell r="AW12"/>
          <cell r="AX12"/>
          <cell r="AY12"/>
          <cell r="AZ12"/>
          <cell r="BA12"/>
          <cell r="BB12"/>
          <cell r="BC12">
            <v>1</v>
          </cell>
          <cell r="BD12"/>
          <cell r="BE12"/>
          <cell r="BF12"/>
          <cell r="BG12"/>
          <cell r="BH12"/>
          <cell r="BI12"/>
          <cell r="BJ12"/>
        </row>
        <row r="13">
          <cell r="A13">
            <v>6</v>
          </cell>
          <cell r="B13" t="str">
            <v>ANINDYASWARI SEKAR TRIANDITA</v>
          </cell>
          <cell r="C13"/>
          <cell r="D13"/>
          <cell r="E13"/>
          <cell r="F13"/>
          <cell r="G13"/>
          <cell r="H13"/>
          <cell r="I13"/>
          <cell r="J13"/>
          <cell r="K13"/>
          <cell r="L13"/>
          <cell r="M13"/>
          <cell r="N13"/>
          <cell r="O13"/>
          <cell r="P13"/>
          <cell r="Q13"/>
          <cell r="R13"/>
          <cell r="S13"/>
          <cell r="T13"/>
          <cell r="U13"/>
          <cell r="V13"/>
          <cell r="W13"/>
          <cell r="X13"/>
          <cell r="Y13"/>
          <cell r="Z13"/>
          <cell r="AA13"/>
          <cell r="AB13"/>
          <cell r="AC13"/>
          <cell r="AD13"/>
          <cell r="AE13"/>
          <cell r="AF13"/>
          <cell r="AG13"/>
          <cell r="AH13"/>
          <cell r="AI13"/>
          <cell r="AJ13"/>
          <cell r="AK13"/>
          <cell r="AL13"/>
          <cell r="AM13"/>
          <cell r="AN13"/>
          <cell r="AO13"/>
          <cell r="AP13"/>
          <cell r="AQ13"/>
          <cell r="AR13"/>
          <cell r="AS13"/>
          <cell r="AT13"/>
          <cell r="AU13"/>
          <cell r="AV13"/>
          <cell r="AW13"/>
          <cell r="AX13"/>
          <cell r="AY13"/>
          <cell r="AZ13"/>
          <cell r="BA13"/>
          <cell r="BB13"/>
          <cell r="BC13"/>
          <cell r="BD13"/>
          <cell r="BE13"/>
          <cell r="BF13"/>
          <cell r="BG13"/>
          <cell r="BH13"/>
          <cell r="BI13"/>
          <cell r="BJ13"/>
        </row>
        <row r="14">
          <cell r="A14">
            <v>7</v>
          </cell>
          <cell r="B14" t="str">
            <v>AQUEENA NASYWAH ELSYIFANIE</v>
          </cell>
          <cell r="C14"/>
          <cell r="D14"/>
          <cell r="E14"/>
          <cell r="F14"/>
          <cell r="G14"/>
          <cell r="H14"/>
          <cell r="I14"/>
          <cell r="J14"/>
          <cell r="K14"/>
          <cell r="L14"/>
          <cell r="M14"/>
          <cell r="N14"/>
          <cell r="O14"/>
          <cell r="P14"/>
          <cell r="Q14"/>
          <cell r="R14"/>
          <cell r="S14"/>
          <cell r="T14"/>
          <cell r="U14"/>
          <cell r="V14"/>
          <cell r="W14"/>
          <cell r="X14"/>
          <cell r="Y14"/>
          <cell r="Z14"/>
          <cell r="AA14"/>
          <cell r="AB14"/>
          <cell r="AC14"/>
          <cell r="AD14"/>
          <cell r="AE14"/>
          <cell r="AF14"/>
          <cell r="AG14"/>
          <cell r="AH14"/>
          <cell r="AI14"/>
          <cell r="AJ14"/>
          <cell r="AK14"/>
          <cell r="AL14"/>
          <cell r="AM14"/>
          <cell r="AN14"/>
          <cell r="AO14"/>
          <cell r="AP14"/>
          <cell r="AQ14"/>
          <cell r="AR14"/>
          <cell r="AS14"/>
          <cell r="AT14"/>
          <cell r="AU14"/>
          <cell r="AV14"/>
          <cell r="AW14"/>
          <cell r="AX14"/>
          <cell r="AY14"/>
          <cell r="AZ14"/>
          <cell r="BA14"/>
          <cell r="BB14"/>
          <cell r="BC14"/>
          <cell r="BD14"/>
          <cell r="BE14"/>
          <cell r="BF14"/>
          <cell r="BG14"/>
          <cell r="BH14"/>
          <cell r="BI14"/>
          <cell r="BJ14"/>
        </row>
        <row r="15">
          <cell r="A15">
            <v>8</v>
          </cell>
          <cell r="B15" t="str">
            <v>ARKA HANDY ADYA PURNOMO</v>
          </cell>
          <cell r="C15"/>
          <cell r="D15"/>
          <cell r="E15"/>
          <cell r="F15"/>
          <cell r="G15"/>
          <cell r="H15"/>
          <cell r="I15"/>
          <cell r="J15"/>
          <cell r="K15"/>
          <cell r="L15"/>
          <cell r="M15"/>
          <cell r="N15"/>
          <cell r="O15"/>
          <cell r="P15"/>
          <cell r="Q15"/>
          <cell r="R15"/>
          <cell r="S15"/>
          <cell r="T15"/>
          <cell r="U15"/>
          <cell r="V15"/>
          <cell r="W15"/>
          <cell r="X15"/>
          <cell r="Y15"/>
          <cell r="Z15"/>
          <cell r="AA15"/>
          <cell r="AB15"/>
          <cell r="AC15"/>
          <cell r="AD15"/>
          <cell r="AE15"/>
          <cell r="AF15"/>
          <cell r="AG15"/>
          <cell r="AH15"/>
          <cell r="AI15"/>
          <cell r="AJ15"/>
          <cell r="AK15"/>
          <cell r="AL15"/>
          <cell r="AM15"/>
          <cell r="AN15"/>
          <cell r="AO15"/>
          <cell r="AP15"/>
          <cell r="AQ15"/>
          <cell r="AR15"/>
          <cell r="AS15"/>
          <cell r="AT15"/>
          <cell r="AU15"/>
          <cell r="AV15"/>
          <cell r="AW15"/>
          <cell r="AX15"/>
          <cell r="AY15"/>
          <cell r="AZ15"/>
          <cell r="BA15"/>
          <cell r="BB15"/>
          <cell r="BC15"/>
          <cell r="BD15"/>
          <cell r="BE15"/>
          <cell r="BF15"/>
          <cell r="BG15"/>
          <cell r="BH15"/>
          <cell r="BI15"/>
          <cell r="BJ15"/>
        </row>
        <row r="16">
          <cell r="A16">
            <v>9</v>
          </cell>
          <cell r="B16" t="str">
            <v>AYASHA FIORA SASHUDI</v>
          </cell>
          <cell r="C16"/>
          <cell r="D16"/>
          <cell r="E16"/>
          <cell r="F16"/>
          <cell r="G16"/>
          <cell r="H16"/>
          <cell r="I16"/>
          <cell r="J16"/>
          <cell r="K16"/>
          <cell r="L16"/>
          <cell r="M16"/>
          <cell r="N16"/>
          <cell r="O16"/>
          <cell r="P16"/>
          <cell r="Q16"/>
          <cell r="R16"/>
          <cell r="S16"/>
          <cell r="T16"/>
          <cell r="U16"/>
          <cell r="V16"/>
          <cell r="W16"/>
          <cell r="X16"/>
          <cell r="Y16"/>
          <cell r="Z16"/>
          <cell r="AA16"/>
          <cell r="AB16"/>
          <cell r="AC16"/>
          <cell r="AD16"/>
          <cell r="AE16"/>
          <cell r="AF16"/>
          <cell r="AG16"/>
          <cell r="AH16"/>
          <cell r="AI16"/>
          <cell r="AJ16"/>
          <cell r="AK16"/>
          <cell r="AL16"/>
          <cell r="AM16"/>
          <cell r="AN16"/>
          <cell r="AO16"/>
          <cell r="AP16"/>
          <cell r="AQ16"/>
          <cell r="AR16"/>
          <cell r="AS16"/>
          <cell r="AT16"/>
          <cell r="AU16"/>
          <cell r="AV16"/>
          <cell r="AW16"/>
          <cell r="AX16"/>
          <cell r="AY16"/>
          <cell r="AZ16"/>
          <cell r="BA16"/>
          <cell r="BB16"/>
          <cell r="BC16"/>
          <cell r="BD16"/>
          <cell r="BE16"/>
          <cell r="BF16"/>
          <cell r="BG16"/>
          <cell r="BH16"/>
          <cell r="BI16"/>
          <cell r="BJ16"/>
        </row>
        <row r="17">
          <cell r="A17">
            <v>10</v>
          </cell>
          <cell r="B17" t="str">
            <v>AZ-ZAHIRA FII'SABILILLAH</v>
          </cell>
          <cell r="C17"/>
          <cell r="D17"/>
          <cell r="E17"/>
          <cell r="F17"/>
          <cell r="G17"/>
          <cell r="H17"/>
          <cell r="I17"/>
          <cell r="J17"/>
          <cell r="K17"/>
          <cell r="L17"/>
          <cell r="M17"/>
          <cell r="N17"/>
          <cell r="O17"/>
          <cell r="P17"/>
          <cell r="Q17"/>
          <cell r="R17"/>
          <cell r="S17"/>
          <cell r="T17"/>
          <cell r="U17"/>
          <cell r="V17"/>
          <cell r="W17"/>
          <cell r="X17"/>
          <cell r="Y17"/>
          <cell r="Z17"/>
          <cell r="AA17"/>
          <cell r="AB17"/>
          <cell r="AC17"/>
          <cell r="AD17"/>
          <cell r="AE17"/>
          <cell r="AF17"/>
          <cell r="AG17"/>
          <cell r="AH17"/>
          <cell r="AI17"/>
          <cell r="AJ17"/>
          <cell r="AK17"/>
          <cell r="AL17"/>
          <cell r="AM17"/>
          <cell r="AN17"/>
          <cell r="AO17"/>
          <cell r="AP17"/>
          <cell r="AQ17"/>
          <cell r="AR17"/>
          <cell r="AS17"/>
          <cell r="AT17"/>
          <cell r="AU17"/>
          <cell r="AV17"/>
          <cell r="AW17"/>
          <cell r="AX17"/>
          <cell r="AY17"/>
          <cell r="AZ17"/>
          <cell r="BA17"/>
          <cell r="BB17"/>
          <cell r="BC17"/>
          <cell r="BD17"/>
          <cell r="BE17"/>
          <cell r="BF17"/>
          <cell r="BG17"/>
          <cell r="BH17"/>
          <cell r="BI17"/>
          <cell r="BJ17"/>
        </row>
        <row r="18">
          <cell r="A18">
            <v>11</v>
          </cell>
          <cell r="B18" t="str">
            <v>CHERYL FELICIA PUTRI</v>
          </cell>
          <cell r="C18"/>
          <cell r="D18"/>
          <cell r="E18"/>
          <cell r="F18"/>
          <cell r="G18"/>
          <cell r="H18"/>
          <cell r="I18"/>
          <cell r="J18"/>
          <cell r="K18"/>
          <cell r="L18"/>
          <cell r="M18"/>
          <cell r="N18"/>
          <cell r="O18"/>
          <cell r="P18"/>
          <cell r="Q18"/>
          <cell r="R18"/>
          <cell r="S18"/>
          <cell r="T18"/>
          <cell r="U18"/>
          <cell r="V18"/>
          <cell r="W18"/>
          <cell r="X18"/>
          <cell r="Y18"/>
          <cell r="Z18"/>
          <cell r="AA18"/>
          <cell r="AB18"/>
          <cell r="AC18"/>
          <cell r="AD18"/>
          <cell r="AE18"/>
          <cell r="AF18"/>
          <cell r="AG18"/>
          <cell r="AH18"/>
          <cell r="AI18"/>
          <cell r="AJ18"/>
          <cell r="AK18"/>
          <cell r="AL18"/>
          <cell r="AM18"/>
          <cell r="AN18"/>
          <cell r="AO18"/>
          <cell r="AP18"/>
          <cell r="AQ18"/>
          <cell r="AR18"/>
          <cell r="AS18"/>
          <cell r="AT18"/>
          <cell r="AU18"/>
          <cell r="AV18"/>
          <cell r="AW18"/>
          <cell r="AX18"/>
          <cell r="AY18"/>
          <cell r="AZ18"/>
          <cell r="BA18"/>
          <cell r="BB18"/>
          <cell r="BC18"/>
          <cell r="BD18"/>
          <cell r="BE18"/>
          <cell r="BF18"/>
          <cell r="BG18"/>
          <cell r="BH18"/>
          <cell r="BI18"/>
          <cell r="BJ18"/>
        </row>
        <row r="19">
          <cell r="A19">
            <v>12</v>
          </cell>
          <cell r="B19" t="str">
            <v>CINTAKHANZA ARFINZA GHANIYYA</v>
          </cell>
          <cell r="C19"/>
          <cell r="D19"/>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cell r="AN19"/>
          <cell r="AO19"/>
          <cell r="AP19"/>
          <cell r="AQ19"/>
          <cell r="AR19"/>
          <cell r="AS19"/>
          <cell r="AT19"/>
          <cell r="AU19"/>
          <cell r="AV19"/>
          <cell r="AW19"/>
          <cell r="AX19"/>
          <cell r="AY19"/>
          <cell r="AZ19"/>
          <cell r="BA19"/>
          <cell r="BB19"/>
          <cell r="BC19"/>
          <cell r="BD19"/>
          <cell r="BE19"/>
          <cell r="BF19"/>
          <cell r="BG19"/>
          <cell r="BH19"/>
          <cell r="BI19"/>
          <cell r="BJ19"/>
        </row>
        <row r="20">
          <cell r="A20">
            <v>13</v>
          </cell>
          <cell r="B20" t="str">
            <v>DAFFA FAIRUZ HIDAYANTO</v>
          </cell>
          <cell r="C20"/>
          <cell r="D20"/>
          <cell r="E20"/>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cell r="AL20"/>
          <cell r="AM20"/>
          <cell r="AN20"/>
          <cell r="AO20"/>
          <cell r="AP20"/>
          <cell r="AQ20"/>
          <cell r="AR20"/>
          <cell r="AS20"/>
          <cell r="AT20"/>
          <cell r="AU20"/>
          <cell r="AV20"/>
          <cell r="AW20"/>
          <cell r="AX20"/>
          <cell r="AY20"/>
          <cell r="AZ20"/>
          <cell r="BA20"/>
          <cell r="BB20"/>
          <cell r="BC20"/>
          <cell r="BD20"/>
          <cell r="BE20"/>
          <cell r="BF20"/>
          <cell r="BG20"/>
          <cell r="BH20"/>
          <cell r="BI20"/>
          <cell r="BJ20"/>
        </row>
        <row r="21">
          <cell r="A21">
            <v>14</v>
          </cell>
          <cell r="B21" t="str">
            <v>DAFFA NAUFAL ALFARIL</v>
          </cell>
          <cell r="C21"/>
          <cell r="D21"/>
          <cell r="E21"/>
          <cell r="F21"/>
          <cell r="G21"/>
          <cell r="H21"/>
          <cell r="I21"/>
          <cell r="J21"/>
          <cell r="K21"/>
          <cell r="L21"/>
          <cell r="M21"/>
          <cell r="N21"/>
          <cell r="O21"/>
          <cell r="P21"/>
          <cell r="Q21"/>
          <cell r="R21"/>
          <cell r="S21"/>
          <cell r="T21"/>
          <cell r="U21"/>
          <cell r="V21"/>
          <cell r="W21"/>
          <cell r="X21"/>
          <cell r="Y21"/>
          <cell r="Z21"/>
          <cell r="AA21"/>
          <cell r="AB21"/>
          <cell r="AC21"/>
          <cell r="AD21"/>
          <cell r="AE21"/>
          <cell r="AF21"/>
          <cell r="AG21"/>
          <cell r="AH21"/>
          <cell r="AI21"/>
          <cell r="AJ21"/>
          <cell r="AK21"/>
          <cell r="AL21"/>
          <cell r="AM21"/>
          <cell r="AN21"/>
          <cell r="AO21"/>
          <cell r="AP21"/>
          <cell r="AQ21"/>
          <cell r="AR21"/>
          <cell r="AS21"/>
          <cell r="AT21"/>
          <cell r="AU21"/>
          <cell r="AV21"/>
          <cell r="AW21"/>
          <cell r="AX21"/>
          <cell r="AY21"/>
          <cell r="AZ21"/>
          <cell r="BA21"/>
          <cell r="BB21"/>
          <cell r="BC21"/>
          <cell r="BD21"/>
          <cell r="BE21"/>
          <cell r="BF21"/>
          <cell r="BG21"/>
          <cell r="BH21"/>
          <cell r="BI21"/>
          <cell r="BJ21"/>
        </row>
        <row r="22">
          <cell r="A22">
            <v>15</v>
          </cell>
          <cell r="B22" t="str">
            <v>DYAN ADHITAMA CATUR RIADY</v>
          </cell>
          <cell r="C22"/>
          <cell r="D22"/>
          <cell r="E22"/>
          <cell r="F22"/>
          <cell r="G22"/>
          <cell r="H22"/>
          <cell r="I22"/>
          <cell r="J22"/>
          <cell r="K22"/>
          <cell r="L22"/>
          <cell r="M22"/>
          <cell r="N22"/>
          <cell r="O22"/>
          <cell r="P22"/>
          <cell r="Q22"/>
          <cell r="R22"/>
          <cell r="S22"/>
          <cell r="T22"/>
          <cell r="U22"/>
          <cell r="V22"/>
          <cell r="W22"/>
          <cell r="X22"/>
          <cell r="Y22"/>
          <cell r="Z22"/>
          <cell r="AA22"/>
          <cell r="AB22"/>
          <cell r="AC22"/>
          <cell r="AD22"/>
          <cell r="AE22"/>
          <cell r="AF22"/>
          <cell r="AG22"/>
          <cell r="AH22"/>
          <cell r="AI22"/>
          <cell r="AJ22"/>
          <cell r="AK22"/>
          <cell r="AL22"/>
          <cell r="AM22"/>
          <cell r="AN22"/>
          <cell r="AO22"/>
          <cell r="AP22"/>
          <cell r="AQ22"/>
          <cell r="AR22"/>
          <cell r="AS22"/>
          <cell r="AT22"/>
          <cell r="AU22"/>
          <cell r="AV22"/>
          <cell r="AW22"/>
          <cell r="AX22"/>
          <cell r="AY22"/>
          <cell r="AZ22"/>
          <cell r="BA22"/>
          <cell r="BB22"/>
          <cell r="BC22"/>
          <cell r="BD22"/>
          <cell r="BE22"/>
          <cell r="BF22"/>
          <cell r="BG22"/>
          <cell r="BH22"/>
          <cell r="BI22"/>
          <cell r="BJ22"/>
        </row>
        <row r="23">
          <cell r="A23">
            <v>16</v>
          </cell>
          <cell r="B23" t="str">
            <v>GENDHIS KINANTI TALITHA HERNADI</v>
          </cell>
          <cell r="C23"/>
          <cell r="D23"/>
          <cell r="E23"/>
          <cell r="F23"/>
          <cell r="G23"/>
          <cell r="H23"/>
          <cell r="I23"/>
          <cell r="J23"/>
          <cell r="K23"/>
          <cell r="L23"/>
          <cell r="M23"/>
          <cell r="N23"/>
          <cell r="O23"/>
          <cell r="P23"/>
          <cell r="Q23"/>
          <cell r="R23"/>
          <cell r="S23"/>
          <cell r="T23"/>
          <cell r="U23"/>
          <cell r="V23"/>
          <cell r="W23"/>
          <cell r="X23"/>
          <cell r="Y23"/>
          <cell r="Z23"/>
          <cell r="AA23"/>
          <cell r="AB23"/>
          <cell r="AC23"/>
          <cell r="AD23"/>
          <cell r="AE23"/>
          <cell r="AF23"/>
          <cell r="AG23"/>
          <cell r="AH23"/>
          <cell r="AI23"/>
          <cell r="AJ23"/>
          <cell r="AK23"/>
          <cell r="AL23"/>
          <cell r="AM23"/>
          <cell r="AN23"/>
          <cell r="AO23"/>
          <cell r="AP23"/>
          <cell r="AQ23"/>
          <cell r="AR23"/>
          <cell r="AS23"/>
          <cell r="AT23"/>
          <cell r="AU23"/>
          <cell r="AV23"/>
          <cell r="AW23"/>
          <cell r="AX23"/>
          <cell r="AY23"/>
          <cell r="AZ23"/>
          <cell r="BA23"/>
          <cell r="BB23"/>
          <cell r="BC23"/>
          <cell r="BD23"/>
          <cell r="BE23"/>
          <cell r="BF23"/>
          <cell r="BG23"/>
          <cell r="BH23"/>
          <cell r="BI23"/>
          <cell r="BJ23"/>
        </row>
        <row r="24">
          <cell r="A24">
            <v>17</v>
          </cell>
          <cell r="B24" t="str">
            <v>HANAN TAQI AFLAHA</v>
          </cell>
          <cell r="C24"/>
          <cell r="D24"/>
          <cell r="E24"/>
          <cell r="F24"/>
          <cell r="G24"/>
          <cell r="H24"/>
          <cell r="I24"/>
          <cell r="J24"/>
          <cell r="K24"/>
          <cell r="L24"/>
          <cell r="M24"/>
          <cell r="N24"/>
          <cell r="O24"/>
          <cell r="P24"/>
          <cell r="Q24"/>
          <cell r="R24"/>
          <cell r="S24"/>
          <cell r="T24"/>
          <cell r="U24"/>
          <cell r="V24"/>
          <cell r="W24"/>
          <cell r="X24"/>
          <cell r="Y24"/>
          <cell r="Z24"/>
          <cell r="AA24"/>
          <cell r="AB24"/>
          <cell r="AC24"/>
          <cell r="AD24"/>
          <cell r="AE24"/>
          <cell r="AF24"/>
          <cell r="AG24"/>
          <cell r="AH24"/>
          <cell r="AI24"/>
          <cell r="AJ24"/>
          <cell r="AK24"/>
          <cell r="AL24"/>
          <cell r="AM24"/>
          <cell r="AN24"/>
          <cell r="AO24"/>
          <cell r="AP24"/>
          <cell r="AQ24"/>
          <cell r="AR24"/>
          <cell r="AS24"/>
          <cell r="AT24"/>
          <cell r="AU24"/>
          <cell r="AV24"/>
          <cell r="AW24"/>
          <cell r="AX24"/>
          <cell r="AY24"/>
          <cell r="AZ24"/>
          <cell r="BA24"/>
          <cell r="BB24"/>
          <cell r="BC24"/>
          <cell r="BD24"/>
          <cell r="BE24"/>
          <cell r="BF24"/>
          <cell r="BG24"/>
          <cell r="BH24"/>
          <cell r="BI24"/>
          <cell r="BJ24"/>
        </row>
        <row r="25">
          <cell r="A25">
            <v>18</v>
          </cell>
          <cell r="B25" t="str">
            <v>ILLONA JIHAN AL SYAURABBANI</v>
          </cell>
          <cell r="C25"/>
          <cell r="D25"/>
          <cell r="E25"/>
          <cell r="F25"/>
          <cell r="G25"/>
          <cell r="H25"/>
          <cell r="I25"/>
          <cell r="J25"/>
          <cell r="K25"/>
          <cell r="L25"/>
          <cell r="M25"/>
          <cell r="N25"/>
          <cell r="O25"/>
          <cell r="P25"/>
          <cell r="Q25"/>
          <cell r="R25"/>
          <cell r="S25"/>
          <cell r="T25"/>
          <cell r="U25"/>
          <cell r="V25"/>
          <cell r="W25"/>
          <cell r="X25"/>
          <cell r="Y25"/>
          <cell r="Z25"/>
          <cell r="AA25"/>
          <cell r="AB25"/>
          <cell r="AC25"/>
          <cell r="AD25"/>
          <cell r="AE25"/>
          <cell r="AF25"/>
          <cell r="AG25"/>
          <cell r="AH25"/>
          <cell r="AI25"/>
          <cell r="AJ25"/>
          <cell r="AK25"/>
          <cell r="AL25"/>
          <cell r="AM25"/>
          <cell r="AN25"/>
          <cell r="AO25"/>
          <cell r="AP25"/>
          <cell r="AQ25"/>
          <cell r="AR25"/>
          <cell r="AS25"/>
          <cell r="AT25"/>
          <cell r="AU25"/>
          <cell r="AV25"/>
          <cell r="AW25"/>
          <cell r="AX25"/>
          <cell r="AY25"/>
          <cell r="AZ25"/>
          <cell r="BA25"/>
          <cell r="BB25"/>
          <cell r="BC25"/>
          <cell r="BD25"/>
          <cell r="BE25"/>
          <cell r="BF25"/>
          <cell r="BG25"/>
          <cell r="BH25"/>
          <cell r="BI25"/>
          <cell r="BJ25"/>
        </row>
        <row r="26">
          <cell r="A26">
            <v>19</v>
          </cell>
          <cell r="B26" t="str">
            <v>LATISHA MEIRA AZIZAHRA</v>
          </cell>
          <cell r="C26"/>
          <cell r="D26"/>
          <cell r="E26"/>
          <cell r="F26"/>
          <cell r="G26"/>
          <cell r="H26"/>
          <cell r="I26"/>
          <cell r="J26"/>
          <cell r="K26"/>
          <cell r="L26"/>
          <cell r="M26"/>
          <cell r="N26"/>
          <cell r="O26"/>
          <cell r="P26"/>
          <cell r="Q26"/>
          <cell r="R26"/>
          <cell r="S26"/>
          <cell r="T26"/>
          <cell r="U26"/>
          <cell r="V26"/>
          <cell r="W26"/>
          <cell r="X26"/>
          <cell r="Y26"/>
          <cell r="Z26"/>
          <cell r="AA26"/>
          <cell r="AB26"/>
          <cell r="AC26"/>
          <cell r="AD26"/>
          <cell r="AE26"/>
          <cell r="AF26"/>
          <cell r="AG26"/>
          <cell r="AH26"/>
          <cell r="AI26"/>
          <cell r="AJ26"/>
          <cell r="AK26"/>
          <cell r="AL26"/>
          <cell r="AM26"/>
          <cell r="AN26"/>
          <cell r="AO26"/>
          <cell r="AP26"/>
          <cell r="AQ26"/>
          <cell r="AR26"/>
          <cell r="AS26"/>
          <cell r="AT26"/>
          <cell r="AU26"/>
          <cell r="AV26"/>
          <cell r="AW26"/>
          <cell r="AX26"/>
          <cell r="AY26"/>
          <cell r="AZ26"/>
          <cell r="BA26"/>
          <cell r="BB26"/>
          <cell r="BC26"/>
          <cell r="BD26"/>
          <cell r="BE26"/>
          <cell r="BF26"/>
          <cell r="BG26"/>
          <cell r="BH26"/>
          <cell r="BI26"/>
          <cell r="BJ26"/>
        </row>
        <row r="27">
          <cell r="A27">
            <v>20</v>
          </cell>
          <cell r="B27" t="str">
            <v>MUHAMMAD ANANTA AESAR NAIL</v>
          </cell>
          <cell r="C27"/>
          <cell r="D27"/>
          <cell r="E27"/>
          <cell r="F27"/>
          <cell r="G27"/>
          <cell r="H27"/>
          <cell r="I27"/>
          <cell r="J27"/>
          <cell r="K27"/>
          <cell r="L27"/>
          <cell r="M27"/>
          <cell r="N27"/>
          <cell r="O27"/>
          <cell r="P27"/>
          <cell r="Q27"/>
          <cell r="R27"/>
          <cell r="S27"/>
          <cell r="T27"/>
          <cell r="U27"/>
          <cell r="V27"/>
          <cell r="W27"/>
          <cell r="X27"/>
          <cell r="Y27"/>
          <cell r="Z27"/>
          <cell r="AA27"/>
          <cell r="AB27"/>
          <cell r="AC27"/>
          <cell r="AD27"/>
          <cell r="AE27"/>
          <cell r="AF27"/>
          <cell r="AG27"/>
          <cell r="AH27"/>
          <cell r="AI27"/>
          <cell r="AJ27"/>
          <cell r="AK27"/>
          <cell r="AL27"/>
          <cell r="AM27"/>
          <cell r="AN27"/>
          <cell r="AO27"/>
          <cell r="AP27"/>
          <cell r="AQ27"/>
          <cell r="AR27"/>
          <cell r="AS27"/>
          <cell r="AT27"/>
          <cell r="AU27"/>
          <cell r="AV27"/>
          <cell r="AW27"/>
          <cell r="AX27"/>
          <cell r="AY27"/>
          <cell r="AZ27"/>
          <cell r="BA27"/>
          <cell r="BB27"/>
          <cell r="BC27"/>
          <cell r="BD27"/>
          <cell r="BE27"/>
          <cell r="BF27"/>
          <cell r="BG27"/>
          <cell r="BH27"/>
          <cell r="BI27"/>
          <cell r="BJ27"/>
        </row>
        <row r="28">
          <cell r="A28">
            <v>21</v>
          </cell>
          <cell r="B28" t="str">
            <v>MUHAMMAD FAREZKY IMANULLAH</v>
          </cell>
          <cell r="C28"/>
          <cell r="D28"/>
          <cell r="E28"/>
          <cell r="F28"/>
          <cell r="G28"/>
          <cell r="H28"/>
          <cell r="I28"/>
          <cell r="J28"/>
          <cell r="K28"/>
          <cell r="L28"/>
          <cell r="M28"/>
          <cell r="N28"/>
          <cell r="O28"/>
          <cell r="P28"/>
          <cell r="Q28"/>
          <cell r="R28"/>
          <cell r="S28"/>
          <cell r="T28"/>
          <cell r="U28"/>
          <cell r="V28"/>
          <cell r="W28"/>
          <cell r="X28"/>
          <cell r="Y28"/>
          <cell r="Z28"/>
          <cell r="AA28"/>
          <cell r="AB28"/>
          <cell r="AC28"/>
          <cell r="AD28"/>
          <cell r="AE28"/>
          <cell r="AF28"/>
          <cell r="AG28"/>
          <cell r="AH28"/>
          <cell r="AI28"/>
          <cell r="AJ28"/>
          <cell r="AK28"/>
          <cell r="AL28"/>
          <cell r="AM28"/>
          <cell r="AN28"/>
          <cell r="AO28"/>
          <cell r="AP28"/>
          <cell r="AQ28"/>
          <cell r="AR28"/>
          <cell r="AS28"/>
          <cell r="AT28"/>
          <cell r="AU28"/>
          <cell r="AV28"/>
          <cell r="AW28"/>
          <cell r="AX28"/>
          <cell r="AY28"/>
          <cell r="AZ28"/>
          <cell r="BA28"/>
          <cell r="BB28"/>
          <cell r="BC28"/>
          <cell r="BD28"/>
          <cell r="BE28"/>
          <cell r="BF28"/>
          <cell r="BG28"/>
          <cell r="BH28"/>
          <cell r="BI28"/>
          <cell r="BJ28"/>
        </row>
        <row r="29">
          <cell r="A29">
            <v>22</v>
          </cell>
          <cell r="B29" t="str">
            <v>MUHAMMAD HAFIDZ RAFI RACHMAN</v>
          </cell>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cell r="AM29"/>
          <cell r="AN29"/>
          <cell r="AO29"/>
          <cell r="AP29"/>
          <cell r="AQ29"/>
          <cell r="AR29"/>
          <cell r="AS29"/>
          <cell r="AT29"/>
          <cell r="AU29"/>
          <cell r="AV29"/>
          <cell r="AW29"/>
          <cell r="AX29"/>
          <cell r="AY29"/>
          <cell r="AZ29"/>
          <cell r="BA29"/>
          <cell r="BB29"/>
          <cell r="BC29"/>
          <cell r="BD29"/>
          <cell r="BE29"/>
          <cell r="BF29"/>
          <cell r="BG29"/>
          <cell r="BH29"/>
          <cell r="BI29"/>
          <cell r="BJ29"/>
        </row>
        <row r="30">
          <cell r="A30">
            <v>23</v>
          </cell>
          <cell r="B30" t="str">
            <v>MUHAMMAD RAJASTA ANDISA KRISNATAMA</v>
          </cell>
          <cell r="C30"/>
          <cell r="D30"/>
          <cell r="E30"/>
          <cell r="F30"/>
          <cell r="G30"/>
          <cell r="H30"/>
          <cell r="I30"/>
          <cell r="J30"/>
          <cell r="K30"/>
          <cell r="L30"/>
          <cell r="M30"/>
          <cell r="N30"/>
          <cell r="O30"/>
          <cell r="P30"/>
          <cell r="Q30"/>
          <cell r="R30"/>
          <cell r="S30"/>
          <cell r="T30"/>
          <cell r="U30"/>
          <cell r="V30"/>
          <cell r="W30"/>
          <cell r="X30"/>
          <cell r="Y30"/>
          <cell r="Z30"/>
          <cell r="AA30"/>
          <cell r="AB30"/>
          <cell r="AC30"/>
          <cell r="AD30"/>
          <cell r="AE30"/>
          <cell r="AF30"/>
          <cell r="AG30"/>
          <cell r="AH30"/>
          <cell r="AI30"/>
          <cell r="AJ30"/>
          <cell r="AK30"/>
          <cell r="AL30"/>
          <cell r="AM30"/>
          <cell r="AN30"/>
          <cell r="AO30"/>
          <cell r="AP30"/>
          <cell r="AQ30"/>
          <cell r="AR30"/>
          <cell r="AS30"/>
          <cell r="AT30"/>
          <cell r="AU30"/>
          <cell r="AV30"/>
          <cell r="AW30"/>
          <cell r="AX30"/>
          <cell r="AY30"/>
          <cell r="AZ30"/>
          <cell r="BA30"/>
          <cell r="BB30"/>
          <cell r="BC30"/>
          <cell r="BD30"/>
          <cell r="BE30"/>
          <cell r="BF30"/>
          <cell r="BG30"/>
          <cell r="BH30"/>
          <cell r="BI30"/>
          <cell r="BJ30"/>
        </row>
        <row r="31">
          <cell r="A31">
            <v>24</v>
          </cell>
          <cell r="B31" t="str">
            <v>MUHAMMAD SABIAN ELDEN LAKSANA</v>
          </cell>
          <cell r="C31"/>
          <cell r="D31"/>
          <cell r="E31"/>
          <cell r="F31"/>
          <cell r="G31"/>
          <cell r="H31"/>
          <cell r="I31"/>
          <cell r="J31"/>
          <cell r="K31"/>
          <cell r="L31"/>
          <cell r="M31"/>
          <cell r="N31"/>
          <cell r="O31"/>
          <cell r="P31"/>
          <cell r="Q31"/>
          <cell r="R31"/>
          <cell r="S31"/>
          <cell r="T31"/>
          <cell r="U31"/>
          <cell r="V31"/>
          <cell r="W31"/>
          <cell r="X31"/>
          <cell r="Y31"/>
          <cell r="Z31"/>
          <cell r="AA31"/>
          <cell r="AB31"/>
          <cell r="AC31"/>
          <cell r="AD31"/>
          <cell r="AE31"/>
          <cell r="AF31"/>
          <cell r="AG31"/>
          <cell r="AH31"/>
          <cell r="AI31"/>
          <cell r="AJ31"/>
          <cell r="AK31"/>
          <cell r="AL31"/>
          <cell r="AM31"/>
          <cell r="AN31"/>
          <cell r="AO31"/>
          <cell r="AP31"/>
          <cell r="AQ31"/>
          <cell r="AR31"/>
          <cell r="AS31"/>
          <cell r="AT31"/>
          <cell r="AU31"/>
          <cell r="AV31"/>
          <cell r="AW31"/>
          <cell r="AX31"/>
          <cell r="AY31"/>
          <cell r="AZ31"/>
          <cell r="BA31"/>
          <cell r="BB31"/>
          <cell r="BC31"/>
          <cell r="BD31"/>
          <cell r="BE31"/>
          <cell r="BF31"/>
          <cell r="BG31"/>
          <cell r="BH31"/>
          <cell r="BI31"/>
          <cell r="BJ31"/>
        </row>
        <row r="32">
          <cell r="A32">
            <v>25</v>
          </cell>
          <cell r="B32" t="str">
            <v>NARENDRA AZKA RAMADHAN</v>
          </cell>
          <cell r="C32"/>
          <cell r="D32"/>
          <cell r="E32"/>
          <cell r="F32"/>
          <cell r="G32"/>
          <cell r="H32"/>
          <cell r="I32"/>
          <cell r="J32"/>
          <cell r="K32"/>
          <cell r="L32"/>
          <cell r="M32"/>
          <cell r="N32"/>
          <cell r="O32"/>
          <cell r="P32"/>
          <cell r="Q32"/>
          <cell r="R32"/>
          <cell r="S32"/>
          <cell r="T32"/>
          <cell r="U32"/>
          <cell r="V32"/>
          <cell r="W32"/>
          <cell r="X32"/>
          <cell r="Y32"/>
          <cell r="Z32"/>
          <cell r="AA32"/>
          <cell r="AB32"/>
          <cell r="AC32"/>
          <cell r="AD32"/>
          <cell r="AE32"/>
          <cell r="AF32"/>
          <cell r="AG32"/>
          <cell r="AH32"/>
          <cell r="AI32"/>
          <cell r="AJ32"/>
          <cell r="AK32"/>
          <cell r="AL32"/>
          <cell r="AM32"/>
          <cell r="AN32"/>
          <cell r="AO32"/>
          <cell r="AP32"/>
          <cell r="AQ32"/>
          <cell r="AR32"/>
          <cell r="AS32"/>
          <cell r="AT32"/>
          <cell r="AU32"/>
          <cell r="AV32"/>
          <cell r="AW32"/>
          <cell r="AX32"/>
          <cell r="AY32"/>
          <cell r="AZ32"/>
          <cell r="BA32"/>
          <cell r="BB32"/>
          <cell r="BC32"/>
          <cell r="BD32"/>
          <cell r="BE32"/>
          <cell r="BF32"/>
          <cell r="BG32"/>
          <cell r="BH32"/>
          <cell r="BI32"/>
          <cell r="BJ32"/>
        </row>
        <row r="33">
          <cell r="A33">
            <v>26</v>
          </cell>
          <cell r="B33" t="str">
            <v>NAUFAL IHSAN HAWARI</v>
          </cell>
          <cell r="C33"/>
          <cell r="D33"/>
          <cell r="E33"/>
          <cell r="F33"/>
          <cell r="G33"/>
          <cell r="H33"/>
          <cell r="I33"/>
          <cell r="J33"/>
          <cell r="K33"/>
          <cell r="L33"/>
          <cell r="M33"/>
          <cell r="N33"/>
          <cell r="O33"/>
          <cell r="P33"/>
          <cell r="Q33"/>
          <cell r="R33"/>
          <cell r="S33"/>
          <cell r="T33"/>
          <cell r="U33"/>
          <cell r="V33"/>
          <cell r="W33"/>
          <cell r="X33"/>
          <cell r="Y33"/>
          <cell r="Z33"/>
          <cell r="AA33"/>
          <cell r="AB33"/>
          <cell r="AC33"/>
          <cell r="AD33"/>
          <cell r="AE33"/>
          <cell r="AF33"/>
          <cell r="AG33"/>
          <cell r="AH33"/>
          <cell r="AI33"/>
          <cell r="AJ33"/>
          <cell r="AK33"/>
          <cell r="AL33"/>
          <cell r="AM33"/>
          <cell r="AN33"/>
          <cell r="AO33"/>
          <cell r="AP33"/>
          <cell r="AQ33"/>
          <cell r="AR33"/>
          <cell r="AS33"/>
          <cell r="AT33"/>
          <cell r="AU33"/>
          <cell r="AV33"/>
          <cell r="AW33"/>
          <cell r="AX33"/>
          <cell r="AY33"/>
          <cell r="AZ33"/>
          <cell r="BA33"/>
          <cell r="BB33"/>
          <cell r="BC33"/>
          <cell r="BD33"/>
          <cell r="BE33"/>
          <cell r="BF33"/>
          <cell r="BG33"/>
          <cell r="BH33"/>
          <cell r="BI33"/>
          <cell r="BJ33"/>
        </row>
        <row r="34">
          <cell r="A34">
            <v>27</v>
          </cell>
          <cell r="B34" t="str">
            <v>SULTAN ATHALA DAVILLIO JAYANEGARA</v>
          </cell>
          <cell r="C34"/>
          <cell r="D34"/>
          <cell r="E34"/>
          <cell r="F34"/>
          <cell r="G34"/>
          <cell r="H34"/>
          <cell r="I34"/>
          <cell r="J34"/>
          <cell r="K34"/>
          <cell r="L34"/>
          <cell r="M34"/>
          <cell r="N34"/>
          <cell r="O34"/>
          <cell r="P34"/>
          <cell r="Q34"/>
          <cell r="R34"/>
          <cell r="S34"/>
          <cell r="T34"/>
          <cell r="U34"/>
          <cell r="V34"/>
          <cell r="W34"/>
          <cell r="X34"/>
          <cell r="Y34"/>
          <cell r="Z34"/>
          <cell r="AA34"/>
          <cell r="AB34"/>
          <cell r="AC34"/>
          <cell r="AD34"/>
          <cell r="AE34"/>
          <cell r="AF34"/>
          <cell r="AG34"/>
          <cell r="AH34"/>
          <cell r="AI34"/>
          <cell r="AJ34"/>
          <cell r="AK34"/>
          <cell r="AL34"/>
          <cell r="AM34"/>
          <cell r="AN34"/>
          <cell r="AO34"/>
          <cell r="AP34"/>
          <cell r="AQ34"/>
          <cell r="AR34"/>
          <cell r="AS34"/>
          <cell r="AT34"/>
          <cell r="AU34"/>
          <cell r="AV34"/>
          <cell r="AW34"/>
          <cell r="AX34"/>
          <cell r="AY34"/>
          <cell r="AZ34"/>
          <cell r="BA34"/>
          <cell r="BB34"/>
          <cell r="BC34"/>
          <cell r="BD34"/>
          <cell r="BE34"/>
          <cell r="BF34"/>
          <cell r="BG34"/>
          <cell r="BH34"/>
          <cell r="BI34"/>
          <cell r="BJ34"/>
        </row>
        <row r="35">
          <cell r="A35">
            <v>28</v>
          </cell>
          <cell r="B35" t="str">
            <v>SYIFA AZZAHRA RAHMANIA</v>
          </cell>
          <cell r="C35"/>
          <cell r="D35"/>
          <cell r="E35"/>
          <cell r="F35"/>
          <cell r="G35"/>
          <cell r="H35"/>
          <cell r="I35"/>
          <cell r="J35"/>
          <cell r="K35"/>
          <cell r="L35"/>
          <cell r="M35"/>
          <cell r="N35"/>
          <cell r="O35"/>
          <cell r="P35"/>
          <cell r="Q35"/>
          <cell r="R35"/>
          <cell r="S35"/>
          <cell r="T35"/>
          <cell r="U35"/>
          <cell r="V35"/>
          <cell r="W35"/>
          <cell r="X35"/>
          <cell r="Y35"/>
          <cell r="Z35"/>
          <cell r="AA35"/>
          <cell r="AB35"/>
          <cell r="AC35"/>
          <cell r="AD35"/>
          <cell r="AE35"/>
          <cell r="AF35"/>
          <cell r="AG35"/>
          <cell r="AH35"/>
          <cell r="AI35"/>
          <cell r="AJ35"/>
          <cell r="AK35"/>
          <cell r="AL35"/>
          <cell r="AM35"/>
          <cell r="AN35"/>
          <cell r="AO35"/>
          <cell r="AP35"/>
          <cell r="AQ35"/>
          <cell r="AR35"/>
          <cell r="AS35"/>
          <cell r="AT35"/>
          <cell r="AU35"/>
          <cell r="AV35"/>
          <cell r="AW35"/>
          <cell r="AX35"/>
          <cell r="AY35"/>
          <cell r="AZ35"/>
          <cell r="BA35"/>
          <cell r="BB35"/>
          <cell r="BC35"/>
          <cell r="BD35"/>
          <cell r="BE35"/>
          <cell r="BF35"/>
          <cell r="BG35"/>
          <cell r="BH35"/>
          <cell r="BI35"/>
          <cell r="BJ35"/>
        </row>
        <row r="36">
          <cell r="A36">
            <v>29</v>
          </cell>
          <cell r="B36" t="str">
            <v>ZERINA RAZEETA SHANUM</v>
          </cell>
          <cell r="C36"/>
          <cell r="D36"/>
          <cell r="E36"/>
          <cell r="F36"/>
          <cell r="G36"/>
          <cell r="H36"/>
          <cell r="I36"/>
          <cell r="J36"/>
          <cell r="K36"/>
          <cell r="L36"/>
          <cell r="M36"/>
          <cell r="N36"/>
          <cell r="O36"/>
          <cell r="P36"/>
          <cell r="Q36"/>
          <cell r="R36"/>
          <cell r="S36"/>
          <cell r="T36"/>
          <cell r="U36"/>
          <cell r="V36"/>
          <cell r="W36"/>
          <cell r="X36"/>
          <cell r="Y36"/>
          <cell r="Z36"/>
          <cell r="AA36"/>
          <cell r="AB36"/>
          <cell r="AC36"/>
          <cell r="AD36"/>
          <cell r="AE36"/>
          <cell r="AF36"/>
          <cell r="AG36"/>
          <cell r="AH36"/>
          <cell r="AI36"/>
          <cell r="AJ36"/>
          <cell r="AK36"/>
          <cell r="AL36"/>
          <cell r="AM36"/>
          <cell r="AN36"/>
          <cell r="AO36"/>
          <cell r="AP36"/>
          <cell r="AQ36"/>
          <cell r="AR36"/>
          <cell r="AS36"/>
          <cell r="AT36"/>
          <cell r="AU36"/>
          <cell r="AV36"/>
          <cell r="AW36"/>
          <cell r="AX36"/>
          <cell r="AY36"/>
          <cell r="AZ36"/>
          <cell r="BA36"/>
          <cell r="BB36"/>
          <cell r="BC36"/>
          <cell r="BD36"/>
          <cell r="BE36"/>
          <cell r="BF36"/>
          <cell r="BG36"/>
          <cell r="BH36"/>
          <cell r="BI36"/>
          <cell r="BJ36"/>
        </row>
        <row r="37">
          <cell r="A37">
            <v>30</v>
          </cell>
          <cell r="B37" t="str">
            <v>ANAYRA TALITHA AZZAHRA</v>
          </cell>
          <cell r="C37"/>
          <cell r="D37"/>
          <cell r="E37"/>
          <cell r="F37"/>
          <cell r="G37"/>
          <cell r="H37"/>
          <cell r="I37"/>
          <cell r="J37"/>
          <cell r="K37"/>
          <cell r="L37"/>
          <cell r="M37"/>
          <cell r="N37"/>
          <cell r="O37"/>
          <cell r="P37"/>
          <cell r="Q37"/>
          <cell r="R37"/>
          <cell r="S37"/>
          <cell r="T37"/>
          <cell r="U37"/>
          <cell r="V37"/>
          <cell r="W37"/>
          <cell r="X37"/>
          <cell r="Y37"/>
          <cell r="Z37"/>
          <cell r="AA37"/>
          <cell r="AB37"/>
          <cell r="AC37"/>
          <cell r="AD37"/>
          <cell r="AE37"/>
          <cell r="AF37"/>
          <cell r="AG37"/>
          <cell r="AH37"/>
          <cell r="AI37"/>
          <cell r="AJ37"/>
          <cell r="AK37"/>
          <cell r="AL37"/>
          <cell r="AM37"/>
          <cell r="AN37"/>
          <cell r="AO37"/>
          <cell r="AP37"/>
          <cell r="AQ37"/>
          <cell r="AR37"/>
          <cell r="AS37"/>
          <cell r="AT37"/>
          <cell r="AU37"/>
          <cell r="AV37"/>
          <cell r="AW37"/>
          <cell r="AX37"/>
          <cell r="AY37"/>
          <cell r="AZ37"/>
          <cell r="BA37"/>
          <cell r="BB37"/>
          <cell r="BC37"/>
          <cell r="BD37"/>
          <cell r="BE37"/>
          <cell r="BF37"/>
          <cell r="BG37"/>
          <cell r="BH37"/>
          <cell r="BI37"/>
          <cell r="BJ37"/>
        </row>
        <row r="38">
          <cell r="A38">
            <v>31</v>
          </cell>
          <cell r="B38" t="str">
            <v>VARIO RAUF WILUTOMO</v>
          </cell>
          <cell r="C38"/>
          <cell r="D38"/>
          <cell r="E38"/>
          <cell r="F38"/>
          <cell r="G38"/>
          <cell r="H38"/>
          <cell r="I38"/>
          <cell r="J38"/>
          <cell r="K38"/>
          <cell r="L38"/>
          <cell r="M38"/>
          <cell r="N38"/>
          <cell r="O38"/>
          <cell r="P38"/>
          <cell r="Q38"/>
          <cell r="R38"/>
          <cell r="S38"/>
          <cell r="T38"/>
          <cell r="U38"/>
          <cell r="V38"/>
          <cell r="W38"/>
          <cell r="X38"/>
          <cell r="Y38"/>
          <cell r="Z38"/>
          <cell r="AA38"/>
          <cell r="AB38"/>
          <cell r="AC38"/>
          <cell r="AD38"/>
          <cell r="AE38"/>
          <cell r="AF38"/>
          <cell r="AG38"/>
          <cell r="AH38"/>
          <cell r="AI38"/>
          <cell r="AJ38"/>
          <cell r="AK38"/>
          <cell r="AL38"/>
          <cell r="AM38"/>
          <cell r="AN38"/>
          <cell r="AO38"/>
          <cell r="AP38"/>
          <cell r="AQ38"/>
          <cell r="AR38"/>
          <cell r="AS38"/>
          <cell r="AT38"/>
          <cell r="AU38"/>
          <cell r="AV38"/>
          <cell r="AW38"/>
          <cell r="AX38"/>
          <cell r="AY38"/>
          <cell r="AZ38"/>
          <cell r="BA38"/>
          <cell r="BB38"/>
          <cell r="BC38"/>
          <cell r="BD38"/>
          <cell r="BE38"/>
          <cell r="BF38"/>
          <cell r="BG38"/>
          <cell r="BH38"/>
          <cell r="BI38"/>
          <cell r="BJ38"/>
        </row>
        <row r="39">
          <cell r="A39">
            <v>32</v>
          </cell>
          <cell r="B39" t="str">
            <v>BERLIANTI QAIRINA WIGATI CANDRA</v>
          </cell>
          <cell r="C39"/>
          <cell r="D39"/>
          <cell r="E39"/>
          <cell r="F39"/>
          <cell r="G39"/>
          <cell r="H39"/>
          <cell r="I39"/>
          <cell r="J39"/>
          <cell r="K39"/>
          <cell r="L39"/>
          <cell r="M39"/>
          <cell r="N39"/>
          <cell r="O39"/>
          <cell r="P39"/>
          <cell r="Q39"/>
          <cell r="R39"/>
          <cell r="S39"/>
          <cell r="T39"/>
          <cell r="U39"/>
          <cell r="V39"/>
          <cell r="W39"/>
          <cell r="X39"/>
          <cell r="Y39"/>
          <cell r="Z39"/>
          <cell r="AA39"/>
          <cell r="AB39"/>
          <cell r="AC39"/>
          <cell r="AD39"/>
          <cell r="AE39"/>
          <cell r="AF39"/>
          <cell r="AG39"/>
          <cell r="AH39"/>
          <cell r="AI39"/>
          <cell r="AJ39"/>
          <cell r="AK39"/>
          <cell r="AL39"/>
          <cell r="AM39"/>
          <cell r="AN39"/>
          <cell r="AO39"/>
          <cell r="AP39"/>
          <cell r="AQ39"/>
          <cell r="AR39"/>
          <cell r="AS39"/>
          <cell r="AT39"/>
          <cell r="AU39"/>
          <cell r="AV39"/>
          <cell r="AW39"/>
          <cell r="AX39"/>
          <cell r="AY39"/>
          <cell r="AZ39"/>
          <cell r="BA39"/>
          <cell r="BB39"/>
          <cell r="BC39"/>
          <cell r="BD39"/>
          <cell r="BE39"/>
          <cell r="BF39"/>
          <cell r="BG39"/>
          <cell r="BH39"/>
          <cell r="BI39"/>
          <cell r="BJ39"/>
        </row>
        <row r="40">
          <cell r="A40">
            <v>33</v>
          </cell>
          <cell r="B40">
            <v>0</v>
          </cell>
          <cell r="C40"/>
          <cell r="D40"/>
          <cell r="E40"/>
          <cell r="F40"/>
          <cell r="G40"/>
          <cell r="H40"/>
          <cell r="I40"/>
          <cell r="J40"/>
          <cell r="K40"/>
          <cell r="L40"/>
          <cell r="M40"/>
          <cell r="N40"/>
          <cell r="O40"/>
          <cell r="P40"/>
          <cell r="Q40"/>
          <cell r="R40"/>
          <cell r="S40"/>
          <cell r="T40"/>
          <cell r="U40"/>
          <cell r="V40"/>
          <cell r="W40"/>
          <cell r="X40"/>
          <cell r="Y40"/>
          <cell r="Z40"/>
          <cell r="AA40"/>
          <cell r="AB40"/>
          <cell r="AC40"/>
          <cell r="AD40"/>
          <cell r="AE40"/>
          <cell r="AF40"/>
          <cell r="AG40"/>
          <cell r="AH40"/>
          <cell r="AI40"/>
          <cell r="AJ40"/>
          <cell r="AK40"/>
          <cell r="AL40"/>
          <cell r="AM40"/>
          <cell r="AN40"/>
          <cell r="AO40"/>
          <cell r="AP40"/>
          <cell r="AQ40"/>
          <cell r="AR40"/>
          <cell r="AS40"/>
          <cell r="AT40"/>
          <cell r="AU40"/>
          <cell r="AV40"/>
          <cell r="AW40"/>
          <cell r="AX40"/>
          <cell r="AY40"/>
          <cell r="AZ40"/>
          <cell r="BA40"/>
          <cell r="BB40"/>
          <cell r="BC40"/>
          <cell r="BD40"/>
          <cell r="BE40"/>
          <cell r="BF40"/>
          <cell r="BG40"/>
          <cell r="BH40"/>
          <cell r="BI40"/>
          <cell r="BJ40"/>
        </row>
        <row r="41">
          <cell r="A41">
            <v>34</v>
          </cell>
          <cell r="B41">
            <v>0</v>
          </cell>
          <cell r="C41"/>
          <cell r="D41"/>
          <cell r="E41"/>
          <cell r="F41"/>
          <cell r="G41"/>
          <cell r="H41"/>
          <cell r="I41"/>
          <cell r="J41"/>
          <cell r="K41"/>
          <cell r="L41"/>
          <cell r="M41"/>
          <cell r="N41"/>
          <cell r="O41"/>
          <cell r="P41"/>
          <cell r="Q41"/>
          <cell r="R41"/>
          <cell r="S41"/>
          <cell r="T41"/>
          <cell r="U41"/>
          <cell r="V41"/>
          <cell r="W41"/>
          <cell r="X41"/>
          <cell r="Y41"/>
          <cell r="Z41"/>
          <cell r="AA41"/>
          <cell r="AB41"/>
          <cell r="AC41"/>
          <cell r="AD41"/>
          <cell r="AE41"/>
          <cell r="AF41"/>
          <cell r="AG41"/>
          <cell r="AH41"/>
          <cell r="AI41"/>
          <cell r="AJ41"/>
          <cell r="AK41"/>
          <cell r="AL41"/>
          <cell r="AM41"/>
          <cell r="AN41"/>
          <cell r="AO41"/>
          <cell r="AP41"/>
          <cell r="AQ41"/>
          <cell r="AR41"/>
          <cell r="AS41"/>
          <cell r="AT41"/>
          <cell r="AU41"/>
          <cell r="AV41"/>
          <cell r="AW41"/>
          <cell r="AX41"/>
          <cell r="AY41"/>
          <cell r="AZ41"/>
          <cell r="BA41"/>
          <cell r="BB41"/>
          <cell r="BC41"/>
          <cell r="BD41"/>
          <cell r="BE41"/>
          <cell r="BF41"/>
          <cell r="BG41"/>
          <cell r="BH41"/>
          <cell r="BI41"/>
          <cell r="BJ41"/>
        </row>
        <row r="42">
          <cell r="A42">
            <v>35</v>
          </cell>
          <cell r="B42">
            <v>0</v>
          </cell>
          <cell r="C42"/>
          <cell r="D42"/>
          <cell r="E42"/>
          <cell r="F42"/>
          <cell r="G42"/>
          <cell r="H42"/>
          <cell r="I42"/>
          <cell r="J42"/>
          <cell r="K42"/>
          <cell r="L42"/>
          <cell r="M42"/>
          <cell r="N42"/>
          <cell r="O42"/>
          <cell r="P42"/>
          <cell r="Q42"/>
          <cell r="R42"/>
          <cell r="S42"/>
          <cell r="T42"/>
          <cell r="U42"/>
          <cell r="V42"/>
          <cell r="W42"/>
          <cell r="X42"/>
          <cell r="Y42"/>
          <cell r="Z42"/>
          <cell r="AA42"/>
          <cell r="AB42"/>
          <cell r="AC42"/>
          <cell r="AD42"/>
          <cell r="AE42"/>
          <cell r="AF42"/>
          <cell r="AG42"/>
          <cell r="AH42"/>
          <cell r="AI42"/>
          <cell r="AJ42"/>
          <cell r="AK42"/>
          <cell r="AL42"/>
          <cell r="AM42"/>
          <cell r="AN42"/>
          <cell r="AO42"/>
          <cell r="AP42"/>
          <cell r="AQ42"/>
          <cell r="AR42"/>
          <cell r="AS42"/>
          <cell r="AT42"/>
          <cell r="AU42"/>
          <cell r="AV42"/>
          <cell r="AW42"/>
          <cell r="AX42"/>
          <cell r="AY42"/>
          <cell r="AZ42"/>
          <cell r="BA42"/>
          <cell r="BB42"/>
          <cell r="BC42"/>
          <cell r="BD42"/>
          <cell r="BE42"/>
          <cell r="BF42"/>
          <cell r="BG42"/>
          <cell r="BH42"/>
          <cell r="BI42"/>
          <cell r="BJ42"/>
        </row>
        <row r="43">
          <cell r="A43">
            <v>36</v>
          </cell>
          <cell r="B43">
            <v>0</v>
          </cell>
          <cell r="C43"/>
          <cell r="D43"/>
          <cell r="E43"/>
          <cell r="F43"/>
          <cell r="G43"/>
          <cell r="H43"/>
          <cell r="I43"/>
          <cell r="J43"/>
          <cell r="K43"/>
          <cell r="L43"/>
          <cell r="M43"/>
          <cell r="N43"/>
          <cell r="O43"/>
          <cell r="P43"/>
          <cell r="Q43"/>
          <cell r="R43"/>
          <cell r="S43"/>
          <cell r="T43"/>
          <cell r="U43"/>
          <cell r="V43"/>
          <cell r="W43"/>
          <cell r="X43"/>
          <cell r="Y43"/>
          <cell r="Z43"/>
          <cell r="AA43"/>
          <cell r="AB43"/>
          <cell r="AC43"/>
          <cell r="AD43"/>
          <cell r="AE43"/>
          <cell r="AF43"/>
          <cell r="AG43"/>
          <cell r="AH43"/>
          <cell r="AI43"/>
          <cell r="AJ43"/>
          <cell r="AK43"/>
          <cell r="AL43"/>
          <cell r="AM43"/>
          <cell r="AN43"/>
          <cell r="AO43"/>
          <cell r="AP43"/>
          <cell r="AQ43"/>
          <cell r="AR43"/>
          <cell r="AS43"/>
          <cell r="AT43"/>
          <cell r="AU43"/>
          <cell r="AV43"/>
          <cell r="AW43"/>
          <cell r="AX43"/>
          <cell r="AY43"/>
          <cell r="AZ43"/>
          <cell r="BA43"/>
          <cell r="BB43"/>
          <cell r="BC43"/>
          <cell r="BD43"/>
          <cell r="BE43"/>
          <cell r="BF43"/>
          <cell r="BG43"/>
          <cell r="BH43"/>
          <cell r="BI43"/>
          <cell r="BJ43"/>
        </row>
        <row r="44">
          <cell r="A44">
            <v>37</v>
          </cell>
          <cell r="B44">
            <v>0</v>
          </cell>
          <cell r="C44"/>
          <cell r="D44"/>
          <cell r="E44"/>
          <cell r="F44"/>
          <cell r="G44"/>
          <cell r="H44"/>
          <cell r="I44"/>
          <cell r="J44"/>
          <cell r="K44"/>
          <cell r="L44"/>
          <cell r="M44"/>
          <cell r="N44"/>
          <cell r="O44"/>
          <cell r="P44"/>
          <cell r="Q44"/>
          <cell r="R44"/>
          <cell r="S44"/>
          <cell r="T44"/>
          <cell r="U44"/>
          <cell r="V44"/>
          <cell r="W44"/>
          <cell r="X44"/>
          <cell r="Y44"/>
          <cell r="Z44"/>
          <cell r="AA44"/>
          <cell r="AB44"/>
          <cell r="AC44"/>
          <cell r="AD44"/>
          <cell r="AE44"/>
          <cell r="AF44"/>
          <cell r="AG44"/>
          <cell r="AH44"/>
          <cell r="AI44"/>
          <cell r="AJ44"/>
          <cell r="AK44"/>
          <cell r="AL44"/>
          <cell r="AM44"/>
          <cell r="AN44"/>
          <cell r="AO44"/>
          <cell r="AP44"/>
          <cell r="AQ44"/>
          <cell r="AR44"/>
          <cell r="AS44"/>
          <cell r="AT44"/>
          <cell r="AU44"/>
          <cell r="AV44"/>
          <cell r="AW44"/>
          <cell r="AX44"/>
          <cell r="AY44"/>
          <cell r="AZ44"/>
          <cell r="BA44"/>
          <cell r="BB44"/>
          <cell r="BC44"/>
          <cell r="BD44"/>
          <cell r="BE44"/>
          <cell r="BF44"/>
          <cell r="BG44"/>
          <cell r="BH44"/>
          <cell r="BI44"/>
          <cell r="BJ44"/>
        </row>
        <row r="45">
          <cell r="A45">
            <v>38</v>
          </cell>
          <cell r="B45">
            <v>0</v>
          </cell>
          <cell r="C45"/>
          <cell r="D45"/>
          <cell r="E45"/>
          <cell r="F45"/>
          <cell r="G45"/>
          <cell r="H45"/>
          <cell r="I45"/>
          <cell r="J45"/>
          <cell r="K45"/>
          <cell r="L45"/>
          <cell r="M45"/>
          <cell r="N45"/>
          <cell r="O45"/>
          <cell r="P45"/>
          <cell r="Q45"/>
          <cell r="R45"/>
          <cell r="S45"/>
          <cell r="T45"/>
          <cell r="U45"/>
          <cell r="V45"/>
          <cell r="W45"/>
          <cell r="X45"/>
          <cell r="Y45"/>
          <cell r="Z45"/>
          <cell r="AA45"/>
          <cell r="AB45"/>
          <cell r="AC45"/>
          <cell r="AD45"/>
          <cell r="AE45"/>
          <cell r="AF45"/>
          <cell r="AG45"/>
          <cell r="AH45"/>
          <cell r="AI45"/>
          <cell r="AJ45"/>
          <cell r="AK45"/>
          <cell r="AL45"/>
          <cell r="AM45"/>
          <cell r="AN45"/>
          <cell r="AO45"/>
          <cell r="AP45"/>
          <cell r="AQ45"/>
          <cell r="AR45"/>
          <cell r="AS45"/>
          <cell r="AT45"/>
          <cell r="AU45"/>
          <cell r="AV45"/>
          <cell r="AW45"/>
          <cell r="AX45"/>
          <cell r="AY45"/>
          <cell r="AZ45"/>
          <cell r="BA45"/>
          <cell r="BB45"/>
          <cell r="BC45"/>
          <cell r="BD45"/>
          <cell r="BE45"/>
          <cell r="BF45"/>
          <cell r="BG45"/>
          <cell r="BH45"/>
          <cell r="BI45"/>
          <cell r="BJ45"/>
        </row>
        <row r="46">
          <cell r="A46">
            <v>39</v>
          </cell>
          <cell r="B46">
            <v>0</v>
          </cell>
          <cell r="C46"/>
          <cell r="D46"/>
          <cell r="E46"/>
          <cell r="F46"/>
          <cell r="G46"/>
          <cell r="H46"/>
          <cell r="I46"/>
          <cell r="J46"/>
          <cell r="K46"/>
          <cell r="L46"/>
          <cell r="M46"/>
          <cell r="N46"/>
          <cell r="O46"/>
          <cell r="P46"/>
          <cell r="Q46"/>
          <cell r="R46"/>
          <cell r="S46"/>
          <cell r="T46"/>
          <cell r="U46"/>
          <cell r="V46"/>
          <cell r="W46"/>
          <cell r="X46"/>
          <cell r="Y46"/>
          <cell r="Z46"/>
          <cell r="AA46"/>
          <cell r="AB46"/>
          <cell r="AC46"/>
          <cell r="AD46"/>
          <cell r="AE46"/>
          <cell r="AF46"/>
          <cell r="AG46"/>
          <cell r="AH46"/>
          <cell r="AI46"/>
          <cell r="AJ46"/>
          <cell r="AK46"/>
          <cell r="AL46"/>
          <cell r="AM46"/>
          <cell r="AN46"/>
          <cell r="AO46"/>
          <cell r="AP46"/>
          <cell r="AQ46"/>
          <cell r="AR46"/>
          <cell r="AS46"/>
          <cell r="AT46"/>
          <cell r="AU46"/>
          <cell r="AV46"/>
          <cell r="AW46"/>
          <cell r="AX46"/>
          <cell r="AY46"/>
          <cell r="AZ46"/>
          <cell r="BA46"/>
          <cell r="BB46"/>
          <cell r="BC46"/>
          <cell r="BD46"/>
          <cell r="BE46"/>
          <cell r="BF46"/>
          <cell r="BG46"/>
          <cell r="BH46"/>
          <cell r="BI46"/>
          <cell r="BJ46"/>
        </row>
        <row r="47">
          <cell r="A47">
            <v>40</v>
          </cell>
          <cell r="B47">
            <v>0</v>
          </cell>
          <cell r="C47"/>
          <cell r="D47"/>
          <cell r="E47"/>
          <cell r="F47"/>
          <cell r="G47"/>
          <cell r="H47"/>
          <cell r="I47"/>
          <cell r="J47"/>
          <cell r="K47"/>
          <cell r="L47"/>
          <cell r="M47"/>
          <cell r="N47"/>
          <cell r="O47"/>
          <cell r="P47"/>
          <cell r="Q47"/>
          <cell r="R47"/>
          <cell r="S47"/>
          <cell r="T47"/>
          <cell r="U47"/>
          <cell r="V47"/>
          <cell r="W47"/>
          <cell r="X47"/>
          <cell r="Y47"/>
          <cell r="Z47"/>
          <cell r="AA47"/>
          <cell r="AB47"/>
          <cell r="AC47"/>
          <cell r="AD47"/>
          <cell r="AE47"/>
          <cell r="AF47"/>
          <cell r="AG47"/>
          <cell r="AH47"/>
          <cell r="AI47"/>
          <cell r="AJ47"/>
          <cell r="AK47"/>
          <cell r="AL47"/>
          <cell r="AM47"/>
          <cell r="AN47"/>
          <cell r="AO47"/>
          <cell r="AP47"/>
          <cell r="AQ47"/>
          <cell r="AR47"/>
          <cell r="AS47"/>
          <cell r="AT47"/>
          <cell r="AU47"/>
          <cell r="AV47"/>
          <cell r="AW47"/>
          <cell r="AX47"/>
          <cell r="AY47"/>
          <cell r="AZ47"/>
          <cell r="BA47"/>
          <cell r="BB47"/>
          <cell r="BC47"/>
          <cell r="BD47"/>
          <cell r="BE47"/>
          <cell r="BF47"/>
          <cell r="BG47"/>
          <cell r="BH47"/>
          <cell r="BI47"/>
          <cell r="BJ47"/>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2.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F63"/>
  <sheetViews>
    <sheetView view="pageBreakPreview" topLeftCell="A5" zoomScale="106" zoomScaleNormal="100" zoomScaleSheetLayoutView="106" workbookViewId="0">
      <selection activeCell="B17" sqref="B17:F56"/>
    </sheetView>
  </sheetViews>
  <sheetFormatPr defaultRowHeight="15" x14ac:dyDescent="0.25"/>
  <cols>
    <col min="1" max="1" width="4" customWidth="1"/>
    <col min="2" max="2" width="7.85546875" customWidth="1"/>
    <col min="3" max="3" width="16.28515625" customWidth="1"/>
    <col min="4" max="4" width="2.42578125" customWidth="1"/>
    <col min="5" max="5" width="49" bestFit="1" customWidth="1"/>
    <col min="6" max="6" width="8.140625" customWidth="1"/>
  </cols>
  <sheetData>
    <row r="1" spans="1:6" x14ac:dyDescent="0.25">
      <c r="A1" s="138" t="s">
        <v>13</v>
      </c>
      <c r="B1" s="138"/>
      <c r="C1" s="138"/>
      <c r="D1" s="138"/>
      <c r="E1" s="138"/>
      <c r="F1" s="138"/>
    </row>
    <row r="2" spans="1:6" x14ac:dyDescent="0.25">
      <c r="A2" s="18"/>
      <c r="B2" s="18"/>
      <c r="C2" s="18"/>
      <c r="D2" s="18"/>
      <c r="E2" s="18"/>
      <c r="F2" s="18"/>
    </row>
    <row r="3" spans="1:6" x14ac:dyDescent="0.25">
      <c r="A3" s="18" t="s">
        <v>1</v>
      </c>
      <c r="B3" s="18"/>
      <c r="C3" s="18"/>
      <c r="D3" s="18" t="s">
        <v>10</v>
      </c>
      <c r="E3" s="18" t="s">
        <v>220</v>
      </c>
      <c r="F3" s="18"/>
    </row>
    <row r="4" spans="1:6" x14ac:dyDescent="0.25">
      <c r="A4" s="18" t="s">
        <v>2</v>
      </c>
      <c r="B4" s="18"/>
      <c r="C4" s="18"/>
      <c r="D4" s="18" t="s">
        <v>10</v>
      </c>
      <c r="E4" s="41" t="s">
        <v>224</v>
      </c>
      <c r="F4" s="18"/>
    </row>
    <row r="5" spans="1:6" x14ac:dyDescent="0.25">
      <c r="A5" s="18" t="s">
        <v>14</v>
      </c>
      <c r="B5" s="18"/>
      <c r="C5" s="18"/>
      <c r="D5" s="18" t="s">
        <v>10</v>
      </c>
      <c r="E5" s="18" t="s">
        <v>15</v>
      </c>
      <c r="F5" s="18"/>
    </row>
    <row r="6" spans="1:6" x14ac:dyDescent="0.25">
      <c r="A6" s="18" t="s">
        <v>3</v>
      </c>
      <c r="B6" s="18"/>
      <c r="C6" s="18"/>
      <c r="D6" s="18" t="s">
        <v>10</v>
      </c>
      <c r="E6" s="18" t="s">
        <v>11</v>
      </c>
      <c r="F6" s="18"/>
    </row>
    <row r="7" spans="1:6" x14ac:dyDescent="0.25">
      <c r="A7" s="18" t="s">
        <v>4</v>
      </c>
      <c r="B7" s="18"/>
      <c r="C7" s="18"/>
      <c r="D7" s="18" t="s">
        <v>10</v>
      </c>
      <c r="E7" s="18" t="s">
        <v>12</v>
      </c>
      <c r="F7" s="18"/>
    </row>
    <row r="8" spans="1:6" x14ac:dyDescent="0.25">
      <c r="A8" s="18" t="s">
        <v>16</v>
      </c>
      <c r="B8" s="18"/>
      <c r="C8" s="18"/>
      <c r="D8" s="18" t="s">
        <v>10</v>
      </c>
      <c r="E8" s="18" t="s">
        <v>225</v>
      </c>
      <c r="F8" s="18"/>
    </row>
    <row r="9" spans="1:6" x14ac:dyDescent="0.25">
      <c r="A9" s="18"/>
      <c r="B9" s="18"/>
      <c r="C9" s="18"/>
      <c r="D9" s="18"/>
      <c r="E9" s="18"/>
      <c r="F9" s="18"/>
    </row>
    <row r="10" spans="1:6" x14ac:dyDescent="0.25">
      <c r="A10" s="138" t="s">
        <v>0</v>
      </c>
      <c r="B10" s="138"/>
      <c r="C10" s="138"/>
      <c r="D10" s="138"/>
      <c r="E10" s="138"/>
      <c r="F10" s="138"/>
    </row>
    <row r="11" spans="1:6" ht="15.75" thickBot="1" x14ac:dyDescent="0.3">
      <c r="A11" s="19"/>
      <c r="B11" s="19"/>
      <c r="C11" s="19"/>
      <c r="D11" s="19"/>
      <c r="E11" s="19"/>
      <c r="F11" s="19"/>
    </row>
    <row r="12" spans="1:6" ht="15.75" thickBot="1" x14ac:dyDescent="0.3">
      <c r="A12" s="139" t="s">
        <v>7</v>
      </c>
      <c r="B12" s="141" t="s">
        <v>8</v>
      </c>
      <c r="C12" s="134" t="s">
        <v>5</v>
      </c>
      <c r="D12" s="135"/>
      <c r="E12" s="141" t="s">
        <v>6</v>
      </c>
      <c r="F12" s="143" t="s">
        <v>9</v>
      </c>
    </row>
    <row r="13" spans="1:6" ht="15.75" thickBot="1" x14ac:dyDescent="0.3">
      <c r="A13" s="140"/>
      <c r="B13" s="142"/>
      <c r="C13" s="136"/>
      <c r="D13" s="137"/>
      <c r="E13" s="142"/>
      <c r="F13" s="144"/>
    </row>
    <row r="14" spans="1:6" ht="15.75" thickTop="1" x14ac:dyDescent="0.25">
      <c r="A14" s="1">
        <v>1</v>
      </c>
      <c r="B14" s="2">
        <v>2015</v>
      </c>
      <c r="C14" s="3" t="s">
        <v>214</v>
      </c>
      <c r="D14" s="3"/>
      <c r="E14" s="4" t="s">
        <v>215</v>
      </c>
      <c r="F14" s="5" t="s">
        <v>207</v>
      </c>
    </row>
    <row r="15" spans="1:6" x14ac:dyDescent="0.25">
      <c r="A15" s="6">
        <v>2</v>
      </c>
      <c r="B15" s="7">
        <v>2016</v>
      </c>
      <c r="C15" s="8" t="s">
        <v>216</v>
      </c>
      <c r="D15" s="8"/>
      <c r="E15" s="9" t="s">
        <v>217</v>
      </c>
      <c r="F15" s="10" t="s">
        <v>208</v>
      </c>
    </row>
    <row r="16" spans="1:6" x14ac:dyDescent="0.25">
      <c r="A16" s="6">
        <v>3</v>
      </c>
      <c r="B16" s="7">
        <v>2019</v>
      </c>
      <c r="C16" s="8" t="s">
        <v>218</v>
      </c>
      <c r="D16" s="8"/>
      <c r="E16" s="11" t="s">
        <v>219</v>
      </c>
      <c r="F16" s="10" t="s">
        <v>208</v>
      </c>
    </row>
    <row r="17" spans="1:6" x14ac:dyDescent="0.25">
      <c r="A17" s="6">
        <v>4</v>
      </c>
      <c r="B17" s="7"/>
      <c r="C17" s="8"/>
      <c r="D17" s="8"/>
      <c r="E17" s="11"/>
      <c r="F17" s="10"/>
    </row>
    <row r="18" spans="1:6" x14ac:dyDescent="0.25">
      <c r="A18" s="6">
        <v>5</v>
      </c>
      <c r="B18" s="7"/>
      <c r="C18" s="8"/>
      <c r="D18" s="8"/>
      <c r="E18" s="11"/>
      <c r="F18" s="10"/>
    </row>
    <row r="19" spans="1:6" x14ac:dyDescent="0.25">
      <c r="A19" s="6">
        <v>6</v>
      </c>
      <c r="B19" s="7"/>
      <c r="C19" s="8"/>
      <c r="D19" s="8"/>
      <c r="E19" s="11"/>
      <c r="F19" s="10"/>
    </row>
    <row r="20" spans="1:6" x14ac:dyDescent="0.25">
      <c r="A20" s="6">
        <v>7</v>
      </c>
      <c r="B20" s="7"/>
      <c r="C20" s="8"/>
      <c r="D20" s="8"/>
      <c r="E20" s="11"/>
      <c r="F20" s="10"/>
    </row>
    <row r="21" spans="1:6" x14ac:dyDescent="0.25">
      <c r="A21" s="6">
        <v>8</v>
      </c>
      <c r="B21" s="7"/>
      <c r="C21" s="8"/>
      <c r="D21" s="8"/>
      <c r="E21" s="11"/>
      <c r="F21" s="10"/>
    </row>
    <row r="22" spans="1:6" x14ac:dyDescent="0.25">
      <c r="A22" s="6">
        <v>9</v>
      </c>
      <c r="B22" s="7"/>
      <c r="C22" s="8"/>
      <c r="D22" s="8"/>
      <c r="E22" s="11"/>
      <c r="F22" s="10"/>
    </row>
    <row r="23" spans="1:6" x14ac:dyDescent="0.25">
      <c r="A23" s="6">
        <v>10</v>
      </c>
      <c r="B23" s="7"/>
      <c r="C23" s="8"/>
      <c r="D23" s="8"/>
      <c r="E23" s="11"/>
      <c r="F23" s="10"/>
    </row>
    <row r="24" spans="1:6" x14ac:dyDescent="0.25">
      <c r="A24" s="6">
        <v>11</v>
      </c>
      <c r="B24" s="7"/>
      <c r="C24" s="8"/>
      <c r="D24" s="8"/>
      <c r="E24" s="11"/>
      <c r="F24" s="10"/>
    </row>
    <row r="25" spans="1:6" x14ac:dyDescent="0.25">
      <c r="A25" s="6">
        <v>12</v>
      </c>
      <c r="B25" s="7"/>
      <c r="C25" s="8"/>
      <c r="D25" s="8"/>
      <c r="E25" s="11"/>
      <c r="F25" s="10"/>
    </row>
    <row r="26" spans="1:6" x14ac:dyDescent="0.25">
      <c r="A26" s="6">
        <v>13</v>
      </c>
      <c r="B26" s="7"/>
      <c r="C26" s="8"/>
      <c r="D26" s="8"/>
      <c r="E26" s="11"/>
      <c r="F26" s="10"/>
    </row>
    <row r="27" spans="1:6" x14ac:dyDescent="0.25">
      <c r="A27" s="6">
        <v>14</v>
      </c>
      <c r="B27" s="7"/>
      <c r="C27" s="8"/>
      <c r="D27" s="8"/>
      <c r="E27" s="11"/>
      <c r="F27" s="10"/>
    </row>
    <row r="28" spans="1:6" x14ac:dyDescent="0.25">
      <c r="A28" s="6">
        <v>15</v>
      </c>
      <c r="B28" s="7"/>
      <c r="C28" s="8"/>
      <c r="D28" s="8"/>
      <c r="E28" s="11"/>
      <c r="F28" s="10"/>
    </row>
    <row r="29" spans="1:6" x14ac:dyDescent="0.25">
      <c r="A29" s="6">
        <v>16</v>
      </c>
      <c r="B29" s="7"/>
      <c r="C29" s="8"/>
      <c r="D29" s="8"/>
      <c r="E29" s="11"/>
      <c r="F29" s="10"/>
    </row>
    <row r="30" spans="1:6" x14ac:dyDescent="0.25">
      <c r="A30" s="6">
        <v>17</v>
      </c>
      <c r="B30" s="7"/>
      <c r="C30" s="8"/>
      <c r="D30" s="8"/>
      <c r="E30" s="11"/>
      <c r="F30" s="10"/>
    </row>
    <row r="31" spans="1:6" x14ac:dyDescent="0.25">
      <c r="A31" s="6">
        <v>18</v>
      </c>
      <c r="B31" s="7"/>
      <c r="C31" s="8"/>
      <c r="D31" s="8"/>
      <c r="E31" s="11"/>
      <c r="F31" s="10"/>
    </row>
    <row r="32" spans="1:6" x14ac:dyDescent="0.25">
      <c r="A32" s="6">
        <v>19</v>
      </c>
      <c r="B32" s="7"/>
      <c r="C32" s="8"/>
      <c r="D32" s="8"/>
      <c r="E32" s="11"/>
      <c r="F32" s="10"/>
    </row>
    <row r="33" spans="1:6" x14ac:dyDescent="0.25">
      <c r="A33" s="6">
        <v>20</v>
      </c>
      <c r="B33" s="7"/>
      <c r="C33" s="8"/>
      <c r="D33" s="8"/>
      <c r="E33" s="11"/>
      <c r="F33" s="10"/>
    </row>
    <row r="34" spans="1:6" x14ac:dyDescent="0.25">
      <c r="A34" s="6">
        <v>21</v>
      </c>
      <c r="B34" s="7"/>
      <c r="C34" s="8"/>
      <c r="D34" s="8"/>
      <c r="E34" s="11"/>
      <c r="F34" s="10"/>
    </row>
    <row r="35" spans="1:6" x14ac:dyDescent="0.25">
      <c r="A35" s="6">
        <v>22</v>
      </c>
      <c r="B35" s="7"/>
      <c r="C35" s="8"/>
      <c r="D35" s="8"/>
      <c r="E35" s="11"/>
      <c r="F35" s="10"/>
    </row>
    <row r="36" spans="1:6" x14ac:dyDescent="0.25">
      <c r="A36" s="6">
        <v>23</v>
      </c>
      <c r="B36" s="7"/>
      <c r="C36" s="8"/>
      <c r="D36" s="8"/>
      <c r="E36" s="11"/>
      <c r="F36" s="10"/>
    </row>
    <row r="37" spans="1:6" x14ac:dyDescent="0.25">
      <c r="A37" s="6">
        <v>24</v>
      </c>
      <c r="B37" s="7"/>
      <c r="C37" s="8"/>
      <c r="D37" s="8"/>
      <c r="E37" s="11"/>
      <c r="F37" s="10"/>
    </row>
    <row r="38" spans="1:6" x14ac:dyDescent="0.25">
      <c r="A38" s="6">
        <v>25</v>
      </c>
      <c r="B38" s="7"/>
      <c r="C38" s="8"/>
      <c r="D38" s="8"/>
      <c r="E38" s="11"/>
      <c r="F38" s="10"/>
    </row>
    <row r="39" spans="1:6" x14ac:dyDescent="0.25">
      <c r="A39" s="6">
        <v>26</v>
      </c>
      <c r="B39" s="7"/>
      <c r="C39" s="8"/>
      <c r="D39" s="8"/>
      <c r="E39" s="11"/>
      <c r="F39" s="10"/>
    </row>
    <row r="40" spans="1:6" x14ac:dyDescent="0.25">
      <c r="A40" s="6">
        <v>27</v>
      </c>
      <c r="B40" s="7"/>
      <c r="C40" s="8"/>
      <c r="D40" s="8"/>
      <c r="E40" s="11"/>
      <c r="F40" s="10"/>
    </row>
    <row r="41" spans="1:6" x14ac:dyDescent="0.25">
      <c r="A41" s="6">
        <v>28</v>
      </c>
      <c r="B41" s="7"/>
      <c r="C41" s="8"/>
      <c r="D41" s="8"/>
      <c r="E41" s="11"/>
      <c r="F41" s="10"/>
    </row>
    <row r="42" spans="1:6" x14ac:dyDescent="0.25">
      <c r="A42" s="6">
        <v>29</v>
      </c>
      <c r="B42" s="7"/>
      <c r="C42" s="8"/>
      <c r="D42" s="8"/>
      <c r="E42" s="11"/>
      <c r="F42" s="10"/>
    </row>
    <row r="43" spans="1:6" x14ac:dyDescent="0.25">
      <c r="A43" s="6">
        <v>30</v>
      </c>
      <c r="B43" s="7"/>
      <c r="C43" s="8"/>
      <c r="D43" s="8"/>
      <c r="E43" s="11"/>
      <c r="F43" s="10"/>
    </row>
    <row r="44" spans="1:6" x14ac:dyDescent="0.25">
      <c r="A44" s="6">
        <v>31</v>
      </c>
      <c r="B44" s="7"/>
      <c r="C44" s="8"/>
      <c r="D44" s="8"/>
      <c r="E44" s="11"/>
      <c r="F44" s="10"/>
    </row>
    <row r="45" spans="1:6" x14ac:dyDescent="0.25">
      <c r="A45" s="6">
        <v>32</v>
      </c>
      <c r="B45" s="7"/>
      <c r="C45" s="8"/>
      <c r="D45" s="8"/>
      <c r="E45" s="11"/>
      <c r="F45" s="10"/>
    </row>
    <row r="46" spans="1:6" x14ac:dyDescent="0.25">
      <c r="A46" s="6">
        <v>33</v>
      </c>
      <c r="B46" s="7"/>
      <c r="C46" s="8"/>
      <c r="D46" s="8"/>
      <c r="E46" s="11"/>
      <c r="F46" s="10"/>
    </row>
    <row r="47" spans="1:6" x14ac:dyDescent="0.25">
      <c r="A47" s="6">
        <v>34</v>
      </c>
      <c r="B47" s="7"/>
      <c r="C47" s="8"/>
      <c r="D47" s="8"/>
      <c r="E47" s="11"/>
      <c r="F47" s="10"/>
    </row>
    <row r="48" spans="1:6" x14ac:dyDescent="0.25">
      <c r="A48" s="6"/>
      <c r="B48" s="7"/>
      <c r="C48" s="8"/>
      <c r="D48" s="8"/>
      <c r="E48" s="11"/>
      <c r="F48" s="10"/>
    </row>
    <row r="49" spans="1:6" x14ac:dyDescent="0.25">
      <c r="A49" s="6"/>
      <c r="B49" s="7"/>
      <c r="C49" s="8"/>
      <c r="D49" s="8"/>
      <c r="E49" s="11"/>
      <c r="F49" s="10"/>
    </row>
    <row r="50" spans="1:6" x14ac:dyDescent="0.25">
      <c r="A50" s="6"/>
      <c r="B50" s="7"/>
      <c r="C50" s="8"/>
      <c r="D50" s="8"/>
      <c r="E50" s="11"/>
      <c r="F50" s="10"/>
    </row>
    <row r="51" spans="1:6" x14ac:dyDescent="0.25">
      <c r="A51" s="6"/>
      <c r="B51" s="7"/>
      <c r="C51" s="8"/>
      <c r="D51" s="8"/>
      <c r="E51" s="11"/>
      <c r="F51" s="10"/>
    </row>
    <row r="52" spans="1:6" x14ac:dyDescent="0.25">
      <c r="A52" s="6"/>
      <c r="B52" s="7"/>
      <c r="C52" s="8"/>
      <c r="D52" s="8"/>
      <c r="E52" s="11"/>
      <c r="F52" s="10"/>
    </row>
    <row r="53" spans="1:6" x14ac:dyDescent="0.25">
      <c r="A53" s="6"/>
      <c r="B53" s="7"/>
      <c r="C53" s="8"/>
      <c r="D53" s="8"/>
      <c r="E53" s="11"/>
      <c r="F53" s="10"/>
    </row>
    <row r="54" spans="1:6" x14ac:dyDescent="0.25">
      <c r="A54" s="6"/>
      <c r="B54" s="7"/>
      <c r="C54" s="8"/>
      <c r="D54" s="8"/>
      <c r="E54" s="11"/>
      <c r="F54" s="10"/>
    </row>
    <row r="55" spans="1:6" x14ac:dyDescent="0.25">
      <c r="A55" s="6"/>
      <c r="B55" s="7"/>
      <c r="C55" s="8"/>
      <c r="D55" s="8"/>
      <c r="E55" s="11"/>
      <c r="F55" s="10"/>
    </row>
    <row r="56" spans="1:6" x14ac:dyDescent="0.25">
      <c r="A56" s="6"/>
      <c r="B56" s="7"/>
      <c r="C56" s="8"/>
      <c r="D56" s="8"/>
      <c r="E56" s="11"/>
      <c r="F56" s="10"/>
    </row>
    <row r="57" spans="1:6" x14ac:dyDescent="0.25">
      <c r="A57" s="6"/>
      <c r="B57" s="7"/>
      <c r="C57" s="8"/>
      <c r="D57" s="8"/>
      <c r="E57" s="11"/>
      <c r="F57" s="10"/>
    </row>
    <row r="58" spans="1:6" x14ac:dyDescent="0.25">
      <c r="A58" s="6"/>
      <c r="B58" s="7"/>
      <c r="C58" s="8"/>
      <c r="D58" s="8"/>
      <c r="E58" s="11"/>
      <c r="F58" s="10"/>
    </row>
    <row r="59" spans="1:6" x14ac:dyDescent="0.25">
      <c r="A59" s="6"/>
      <c r="B59" s="7"/>
      <c r="C59" s="8"/>
      <c r="D59" s="8"/>
      <c r="E59" s="11"/>
      <c r="F59" s="12"/>
    </row>
    <row r="60" spans="1:6" x14ac:dyDescent="0.25">
      <c r="A60" s="6"/>
      <c r="B60" s="7"/>
      <c r="C60" s="8"/>
      <c r="D60" s="8"/>
      <c r="E60" s="11"/>
      <c r="F60" s="12"/>
    </row>
    <row r="61" spans="1:6" x14ac:dyDescent="0.25">
      <c r="A61" s="6"/>
      <c r="B61" s="7"/>
      <c r="C61" s="8"/>
      <c r="D61" s="8"/>
      <c r="E61" s="11"/>
      <c r="F61" s="12"/>
    </row>
    <row r="62" spans="1:6" x14ac:dyDescent="0.25">
      <c r="A62" s="6"/>
      <c r="B62" s="7"/>
      <c r="C62" s="8"/>
      <c r="D62" s="8"/>
      <c r="E62" s="11"/>
      <c r="F62" s="12"/>
    </row>
    <row r="63" spans="1:6" ht="15.75" thickBot="1" x14ac:dyDescent="0.3">
      <c r="A63" s="13"/>
      <c r="B63" s="14"/>
      <c r="C63" s="15"/>
      <c r="D63" s="15"/>
      <c r="E63" s="16"/>
      <c r="F63" s="17"/>
    </row>
  </sheetData>
  <mergeCells count="7">
    <mergeCell ref="C12:D13"/>
    <mergeCell ref="A1:F1"/>
    <mergeCell ref="A10:F10"/>
    <mergeCell ref="A12:A13"/>
    <mergeCell ref="B12:B13"/>
    <mergeCell ref="E12:E13"/>
    <mergeCell ref="F12:F13"/>
  </mergeCells>
  <pageMargins left="0.19685039370078741" right="0.19685039370078741" top="0.39370078740157483" bottom="0.19685039370078741"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tabColor rgb="FFFF0000"/>
  </sheetPr>
  <dimension ref="A1:F58"/>
  <sheetViews>
    <sheetView view="pageBreakPreview" topLeftCell="A41" zoomScale="60" zoomScaleNormal="100" workbookViewId="0">
      <selection activeCell="C48" sqref="C48"/>
    </sheetView>
  </sheetViews>
  <sheetFormatPr defaultColWidth="9.140625" defaultRowHeight="15.75" x14ac:dyDescent="0.25"/>
  <cols>
    <col min="1" max="1" width="37.7109375" style="69" customWidth="1"/>
    <col min="2" max="3" width="37.7109375" style="57" customWidth="1"/>
    <col min="4" max="5" width="35.140625" style="66" customWidth="1"/>
    <col min="6" max="6" width="9.140625" style="65"/>
    <col min="7" max="16384" width="9.140625" style="57"/>
  </cols>
  <sheetData>
    <row r="1" spans="1:6" ht="26.25" customHeight="1" x14ac:dyDescent="0.25">
      <c r="A1" s="68" t="s">
        <v>86</v>
      </c>
      <c r="B1" s="67" t="s">
        <v>32</v>
      </c>
      <c r="C1" s="67" t="s">
        <v>33</v>
      </c>
      <c r="D1" s="68" t="s">
        <v>107</v>
      </c>
      <c r="E1" s="68" t="s">
        <v>106</v>
      </c>
    </row>
    <row r="2" spans="1:6" ht="55.5" customHeight="1" x14ac:dyDescent="0.25">
      <c r="A2" s="185" t="s">
        <v>31</v>
      </c>
      <c r="B2" s="58" t="s">
        <v>34</v>
      </c>
      <c r="C2" s="58" t="s">
        <v>152</v>
      </c>
      <c r="D2" s="59" t="s">
        <v>166</v>
      </c>
      <c r="E2" s="66" t="s">
        <v>157</v>
      </c>
      <c r="F2" s="65">
        <v>1</v>
      </c>
    </row>
    <row r="3" spans="1:6" ht="55.5" customHeight="1" x14ac:dyDescent="0.25">
      <c r="A3" s="186"/>
      <c r="B3" s="58"/>
      <c r="C3" s="58" t="s">
        <v>153</v>
      </c>
      <c r="D3" s="74" t="s">
        <v>167</v>
      </c>
      <c r="E3" s="58" t="s">
        <v>108</v>
      </c>
      <c r="F3" s="65">
        <v>2</v>
      </c>
    </row>
    <row r="4" spans="1:6" ht="55.5" customHeight="1" x14ac:dyDescent="0.25">
      <c r="A4" s="186"/>
      <c r="B4" s="58"/>
      <c r="C4" s="58" t="s">
        <v>154</v>
      </c>
      <c r="D4" s="58" t="s">
        <v>168</v>
      </c>
      <c r="E4" s="58" t="s">
        <v>109</v>
      </c>
      <c r="F4" s="65">
        <v>3</v>
      </c>
    </row>
    <row r="5" spans="1:6" ht="55.5" customHeight="1" x14ac:dyDescent="0.25">
      <c r="A5" s="186"/>
      <c r="B5" s="58" t="s">
        <v>35</v>
      </c>
      <c r="C5" s="58" t="s">
        <v>155</v>
      </c>
      <c r="D5" s="58" t="s">
        <v>169</v>
      </c>
      <c r="E5" s="58" t="s">
        <v>110</v>
      </c>
      <c r="F5" s="65">
        <v>4</v>
      </c>
    </row>
    <row r="6" spans="1:6" ht="55.5" customHeight="1" x14ac:dyDescent="0.25">
      <c r="A6" s="186"/>
      <c r="B6" s="58"/>
      <c r="C6" s="58" t="s">
        <v>156</v>
      </c>
      <c r="D6" s="58" t="s">
        <v>170</v>
      </c>
      <c r="E6" s="58" t="s">
        <v>111</v>
      </c>
      <c r="F6" s="65">
        <v>5</v>
      </c>
    </row>
    <row r="7" spans="1:6" ht="55.5" customHeight="1" x14ac:dyDescent="0.25">
      <c r="A7" s="186"/>
      <c r="B7" s="58" t="s">
        <v>36</v>
      </c>
      <c r="C7" s="58" t="s">
        <v>37</v>
      </c>
      <c r="D7" s="58" t="s">
        <v>171</v>
      </c>
      <c r="E7" s="58" t="s">
        <v>112</v>
      </c>
      <c r="F7" s="65">
        <v>6</v>
      </c>
    </row>
    <row r="8" spans="1:6" ht="55.5" customHeight="1" x14ac:dyDescent="0.25">
      <c r="A8" s="186"/>
      <c r="B8" s="58"/>
      <c r="C8" s="58" t="s">
        <v>38</v>
      </c>
      <c r="D8" s="58" t="s">
        <v>172</v>
      </c>
      <c r="E8" s="58" t="s">
        <v>113</v>
      </c>
      <c r="F8" s="65">
        <v>7</v>
      </c>
    </row>
    <row r="9" spans="1:6" ht="55.5" customHeight="1" x14ac:dyDescent="0.25">
      <c r="A9" s="186"/>
      <c r="B9" s="58" t="s">
        <v>39</v>
      </c>
      <c r="C9" s="58" t="s">
        <v>40</v>
      </c>
      <c r="D9" s="58" t="s">
        <v>173</v>
      </c>
      <c r="E9" s="58" t="s">
        <v>114</v>
      </c>
      <c r="F9" s="65">
        <v>8</v>
      </c>
    </row>
    <row r="10" spans="1:6" ht="55.5" customHeight="1" x14ac:dyDescent="0.25">
      <c r="A10" s="186"/>
      <c r="B10" s="58"/>
      <c r="C10" s="58" t="s">
        <v>41</v>
      </c>
      <c r="D10" s="58" t="s">
        <v>174</v>
      </c>
      <c r="E10" s="58" t="s">
        <v>115</v>
      </c>
      <c r="F10" s="65">
        <v>9</v>
      </c>
    </row>
    <row r="11" spans="1:6" ht="55.5" customHeight="1" x14ac:dyDescent="0.25">
      <c r="A11" s="187"/>
      <c r="B11" s="58" t="s">
        <v>42</v>
      </c>
      <c r="C11" s="58" t="s">
        <v>43</v>
      </c>
      <c r="D11" s="58" t="s">
        <v>175</v>
      </c>
      <c r="E11" s="58" t="s">
        <v>116</v>
      </c>
      <c r="F11" s="65">
        <v>10</v>
      </c>
    </row>
    <row r="12" spans="1:6" ht="55.5" customHeight="1" x14ac:dyDescent="0.25">
      <c r="A12" s="56"/>
      <c r="B12" s="61"/>
      <c r="C12" s="58"/>
      <c r="D12" s="58"/>
      <c r="E12" s="58"/>
    </row>
    <row r="13" spans="1:6" ht="55.5" customHeight="1" x14ac:dyDescent="0.25">
      <c r="A13" s="185" t="s">
        <v>30</v>
      </c>
      <c r="B13" s="183" t="s">
        <v>44</v>
      </c>
      <c r="C13" s="58" t="s">
        <v>45</v>
      </c>
      <c r="D13" s="58" t="s">
        <v>176</v>
      </c>
      <c r="E13" s="58" t="s">
        <v>117</v>
      </c>
    </row>
    <row r="14" spans="1:6" ht="55.5" customHeight="1" x14ac:dyDescent="0.25">
      <c r="A14" s="186"/>
      <c r="B14" s="188"/>
      <c r="C14" s="58" t="s">
        <v>46</v>
      </c>
      <c r="D14" s="58" t="s">
        <v>177</v>
      </c>
      <c r="E14" s="58" t="s">
        <v>118</v>
      </c>
    </row>
    <row r="15" spans="1:6" ht="55.5" customHeight="1" x14ac:dyDescent="0.25">
      <c r="A15" s="186"/>
      <c r="B15" s="184"/>
      <c r="C15" s="58" t="s">
        <v>47</v>
      </c>
      <c r="D15" s="58" t="s">
        <v>178</v>
      </c>
      <c r="E15" s="58" t="s">
        <v>119</v>
      </c>
    </row>
    <row r="16" spans="1:6" ht="55.5" customHeight="1" x14ac:dyDescent="0.25">
      <c r="A16" s="186"/>
      <c r="B16" s="183" t="s">
        <v>48</v>
      </c>
      <c r="C16" s="58" t="s">
        <v>49</v>
      </c>
      <c r="D16" s="58" t="s">
        <v>179</v>
      </c>
      <c r="E16" s="58" t="s">
        <v>120</v>
      </c>
    </row>
    <row r="17" spans="1:5" ht="55.5" customHeight="1" x14ac:dyDescent="0.25">
      <c r="A17" s="186"/>
      <c r="B17" s="184"/>
      <c r="C17" s="58" t="s">
        <v>50</v>
      </c>
      <c r="D17" s="58" t="s">
        <v>180</v>
      </c>
      <c r="E17" s="58" t="s">
        <v>121</v>
      </c>
    </row>
    <row r="18" spans="1:5" ht="55.5" customHeight="1" x14ac:dyDescent="0.25">
      <c r="A18" s="186"/>
      <c r="B18" s="183" t="s">
        <v>51</v>
      </c>
      <c r="C18" s="58" t="s">
        <v>52</v>
      </c>
      <c r="D18" s="58" t="s">
        <v>181</v>
      </c>
      <c r="E18" s="58" t="s">
        <v>122</v>
      </c>
    </row>
    <row r="19" spans="1:5" ht="55.5" customHeight="1" x14ac:dyDescent="0.25">
      <c r="A19" s="186"/>
      <c r="B19" s="188"/>
      <c r="C19" s="58" t="s">
        <v>53</v>
      </c>
      <c r="D19" s="58" t="s">
        <v>181</v>
      </c>
      <c r="E19" s="58" t="s">
        <v>123</v>
      </c>
    </row>
    <row r="20" spans="1:5" ht="55.5" customHeight="1" x14ac:dyDescent="0.25">
      <c r="A20" s="186"/>
      <c r="B20" s="184"/>
      <c r="C20" s="58" t="s">
        <v>54</v>
      </c>
      <c r="D20" s="58" t="s">
        <v>182</v>
      </c>
      <c r="E20" s="58" t="s">
        <v>124</v>
      </c>
    </row>
    <row r="21" spans="1:5" ht="55.5" customHeight="1" x14ac:dyDescent="0.25">
      <c r="A21" s="186"/>
      <c r="B21" s="58" t="s">
        <v>55</v>
      </c>
      <c r="C21" s="58" t="s">
        <v>56</v>
      </c>
      <c r="D21" s="58" t="s">
        <v>183</v>
      </c>
      <c r="E21" s="58" t="s">
        <v>125</v>
      </c>
    </row>
    <row r="22" spans="1:5" ht="55.5" customHeight="1" x14ac:dyDescent="0.25">
      <c r="A22" s="186"/>
      <c r="B22" s="61"/>
      <c r="C22" s="58" t="s">
        <v>57</v>
      </c>
      <c r="D22" s="58" t="s">
        <v>184</v>
      </c>
      <c r="E22" s="58" t="s">
        <v>126</v>
      </c>
    </row>
    <row r="23" spans="1:5" ht="55.5" customHeight="1" x14ac:dyDescent="0.25">
      <c r="A23" s="187"/>
      <c r="B23" s="62"/>
      <c r="C23" s="58" t="s">
        <v>58</v>
      </c>
      <c r="D23" s="58" t="s">
        <v>185</v>
      </c>
      <c r="E23" s="58" t="s">
        <v>127</v>
      </c>
    </row>
    <row r="24" spans="1:5" ht="55.5" customHeight="1" x14ac:dyDescent="0.25">
      <c r="A24" s="56"/>
      <c r="B24" s="64"/>
      <c r="C24" s="58"/>
      <c r="D24" s="58"/>
      <c r="E24" s="58"/>
    </row>
    <row r="25" spans="1:5" ht="55.5" customHeight="1" x14ac:dyDescent="0.25">
      <c r="A25" s="185" t="s">
        <v>29</v>
      </c>
      <c r="B25" s="183" t="s">
        <v>59</v>
      </c>
      <c r="C25" s="58" t="s">
        <v>60</v>
      </c>
      <c r="D25" s="58" t="s">
        <v>186</v>
      </c>
      <c r="E25" s="58" t="s">
        <v>128</v>
      </c>
    </row>
    <row r="26" spans="1:5" ht="55.5" customHeight="1" x14ac:dyDescent="0.25">
      <c r="A26" s="186"/>
      <c r="B26" s="188"/>
      <c r="C26" s="58" t="s">
        <v>61</v>
      </c>
      <c r="D26" s="58" t="s">
        <v>187</v>
      </c>
      <c r="E26" s="58" t="s">
        <v>129</v>
      </c>
    </row>
    <row r="27" spans="1:5" ht="55.5" customHeight="1" x14ac:dyDescent="0.25">
      <c r="A27" s="186"/>
      <c r="B27" s="188"/>
      <c r="C27" s="58" t="s">
        <v>62</v>
      </c>
      <c r="D27" s="58" t="s">
        <v>188</v>
      </c>
      <c r="E27" s="58" t="s">
        <v>130</v>
      </c>
    </row>
    <row r="28" spans="1:5" ht="55.5" customHeight="1" x14ac:dyDescent="0.25">
      <c r="A28" s="186"/>
      <c r="B28" s="184"/>
      <c r="C28" s="58" t="s">
        <v>63</v>
      </c>
      <c r="D28" s="58" t="s">
        <v>189</v>
      </c>
      <c r="E28" s="58" t="s">
        <v>131</v>
      </c>
    </row>
    <row r="29" spans="1:5" ht="55.5" customHeight="1" x14ac:dyDescent="0.25">
      <c r="A29" s="186"/>
      <c r="B29" s="183" t="s">
        <v>64</v>
      </c>
      <c r="C29" s="58" t="s">
        <v>65</v>
      </c>
      <c r="D29" s="58" t="s">
        <v>190</v>
      </c>
      <c r="E29" s="58" t="s">
        <v>132</v>
      </c>
    </row>
    <row r="30" spans="1:5" ht="55.5" customHeight="1" x14ac:dyDescent="0.25">
      <c r="A30" s="186"/>
      <c r="B30" s="184"/>
      <c r="C30" s="58" t="s">
        <v>66</v>
      </c>
      <c r="D30" s="58" t="s">
        <v>191</v>
      </c>
      <c r="E30" s="58" t="s">
        <v>133</v>
      </c>
    </row>
    <row r="31" spans="1:5" ht="55.5" customHeight="1" x14ac:dyDescent="0.25">
      <c r="A31" s="187"/>
      <c r="B31" s="58" t="s">
        <v>67</v>
      </c>
      <c r="C31" s="75" t="s">
        <v>105</v>
      </c>
      <c r="D31" s="58" t="s">
        <v>192</v>
      </c>
      <c r="E31" s="58" t="s">
        <v>134</v>
      </c>
    </row>
    <row r="32" spans="1:5" ht="55.5" customHeight="1" x14ac:dyDescent="0.25">
      <c r="A32" s="56"/>
      <c r="B32" s="61"/>
      <c r="C32" s="75"/>
      <c r="D32" s="58"/>
      <c r="E32" s="58"/>
    </row>
    <row r="33" spans="1:5" ht="55.5" customHeight="1" x14ac:dyDescent="0.25">
      <c r="A33" s="185" t="s">
        <v>26</v>
      </c>
      <c r="B33" s="183" t="s">
        <v>68</v>
      </c>
      <c r="C33" s="58" t="s">
        <v>69</v>
      </c>
      <c r="D33" s="58" t="s">
        <v>193</v>
      </c>
      <c r="E33" s="58" t="s">
        <v>135</v>
      </c>
    </row>
    <row r="34" spans="1:5" ht="55.5" customHeight="1" x14ac:dyDescent="0.25">
      <c r="A34" s="186"/>
      <c r="B34" s="184"/>
      <c r="C34" s="58" t="s">
        <v>70</v>
      </c>
      <c r="D34" s="58" t="s">
        <v>194</v>
      </c>
      <c r="E34" s="58" t="s">
        <v>136</v>
      </c>
    </row>
    <row r="35" spans="1:5" ht="55.5" customHeight="1" x14ac:dyDescent="0.25">
      <c r="A35" s="186"/>
      <c r="B35" s="183" t="s">
        <v>71</v>
      </c>
      <c r="C35" s="58" t="s">
        <v>72</v>
      </c>
      <c r="D35" s="58" t="s">
        <v>195</v>
      </c>
      <c r="E35" s="58" t="s">
        <v>137</v>
      </c>
    </row>
    <row r="36" spans="1:5" ht="55.5" customHeight="1" x14ac:dyDescent="0.25">
      <c r="A36" s="186"/>
      <c r="B36" s="188"/>
      <c r="C36" s="58" t="s">
        <v>73</v>
      </c>
      <c r="D36" s="58" t="s">
        <v>196</v>
      </c>
      <c r="E36" s="58" t="s">
        <v>138</v>
      </c>
    </row>
    <row r="37" spans="1:5" ht="55.5" customHeight="1" x14ac:dyDescent="0.25">
      <c r="A37" s="186"/>
      <c r="B37" s="188"/>
      <c r="C37" s="58" t="s">
        <v>74</v>
      </c>
      <c r="D37" s="58" t="s">
        <v>197</v>
      </c>
      <c r="E37" s="58" t="s">
        <v>139</v>
      </c>
    </row>
    <row r="38" spans="1:5" ht="55.5" customHeight="1" x14ac:dyDescent="0.25">
      <c r="A38" s="186"/>
      <c r="B38" s="188"/>
      <c r="C38" s="58" t="s">
        <v>75</v>
      </c>
      <c r="D38" s="58" t="s">
        <v>198</v>
      </c>
      <c r="E38" s="58" t="s">
        <v>140</v>
      </c>
    </row>
    <row r="39" spans="1:5" ht="55.5" customHeight="1" x14ac:dyDescent="0.25">
      <c r="A39" s="187"/>
      <c r="B39" s="184"/>
      <c r="C39" s="58" t="s">
        <v>76</v>
      </c>
      <c r="D39" s="58" t="s">
        <v>199</v>
      </c>
      <c r="E39" s="58" t="s">
        <v>141</v>
      </c>
    </row>
    <row r="40" spans="1:5" ht="55.5" customHeight="1" x14ac:dyDescent="0.25">
      <c r="A40" s="56"/>
      <c r="B40" s="60"/>
      <c r="C40" s="58"/>
      <c r="D40" s="58"/>
      <c r="E40" s="58"/>
    </row>
    <row r="41" spans="1:5" ht="55.5" customHeight="1" x14ac:dyDescent="0.25">
      <c r="A41" s="185" t="s">
        <v>27</v>
      </c>
      <c r="B41" s="183" t="s">
        <v>77</v>
      </c>
      <c r="C41" s="58" t="s">
        <v>78</v>
      </c>
      <c r="D41" s="58" t="s">
        <v>200</v>
      </c>
      <c r="E41" s="58" t="s">
        <v>142</v>
      </c>
    </row>
    <row r="42" spans="1:5" ht="55.5" customHeight="1" x14ac:dyDescent="0.25">
      <c r="A42" s="186"/>
      <c r="B42" s="184"/>
      <c r="C42" s="58" t="s">
        <v>79</v>
      </c>
      <c r="D42" s="58" t="s">
        <v>201</v>
      </c>
      <c r="E42" s="58" t="s">
        <v>143</v>
      </c>
    </row>
    <row r="43" spans="1:5" ht="55.5" customHeight="1" x14ac:dyDescent="0.25">
      <c r="A43" s="186"/>
      <c r="B43" s="58" t="s">
        <v>80</v>
      </c>
      <c r="C43" s="58" t="s">
        <v>81</v>
      </c>
      <c r="D43" s="58" t="s">
        <v>202</v>
      </c>
      <c r="E43" s="58" t="s">
        <v>144</v>
      </c>
    </row>
    <row r="44" spans="1:5" ht="55.5" customHeight="1" x14ac:dyDescent="0.25">
      <c r="A44" s="187"/>
      <c r="B44" s="58" t="s">
        <v>82</v>
      </c>
      <c r="C44" s="58" t="s">
        <v>83</v>
      </c>
      <c r="D44" s="58" t="s">
        <v>203</v>
      </c>
      <c r="E44" s="58" t="s">
        <v>145</v>
      </c>
    </row>
    <row r="45" spans="1:5" ht="55.5" customHeight="1" x14ac:dyDescent="0.25">
      <c r="A45" s="56"/>
      <c r="B45" s="58"/>
      <c r="C45" s="58"/>
      <c r="D45" s="58"/>
      <c r="E45" s="58"/>
    </row>
    <row r="46" spans="1:5" ht="55.5" customHeight="1" x14ac:dyDescent="0.25">
      <c r="A46" s="56" t="s">
        <v>28</v>
      </c>
      <c r="B46" s="58" t="s">
        <v>84</v>
      </c>
      <c r="C46" s="58" t="s">
        <v>103</v>
      </c>
      <c r="D46" s="58" t="s">
        <v>204</v>
      </c>
      <c r="E46" s="58" t="s">
        <v>146</v>
      </c>
    </row>
    <row r="47" spans="1:5" ht="55.5" customHeight="1" x14ac:dyDescent="0.25">
      <c r="A47" s="56"/>
      <c r="B47" s="63" t="s">
        <v>147</v>
      </c>
      <c r="C47" s="58" t="s">
        <v>229</v>
      </c>
      <c r="D47" s="58" t="s">
        <v>205</v>
      </c>
      <c r="E47" s="58" t="s">
        <v>148</v>
      </c>
    </row>
    <row r="48" spans="1:5" ht="60" x14ac:dyDescent="0.25">
      <c r="A48" s="56"/>
      <c r="B48" s="58" t="s">
        <v>85</v>
      </c>
      <c r="C48" s="58" t="s">
        <v>104</v>
      </c>
      <c r="D48" s="58" t="s">
        <v>206</v>
      </c>
      <c r="E48" s="58" t="s">
        <v>149</v>
      </c>
    </row>
    <row r="49" spans="1:2" x14ac:dyDescent="0.25">
      <c r="A49" s="69" t="s">
        <v>91</v>
      </c>
      <c r="B49" s="57" t="s">
        <v>90</v>
      </c>
    </row>
    <row r="50" spans="1:2" x14ac:dyDescent="0.25">
      <c r="A50" s="69" t="s">
        <v>92</v>
      </c>
      <c r="B50" s="57" t="s">
        <v>89</v>
      </c>
    </row>
    <row r="51" spans="1:2" x14ac:dyDescent="0.25">
      <c r="A51" s="69" t="s">
        <v>93</v>
      </c>
      <c r="B51" s="57" t="s">
        <v>88</v>
      </c>
    </row>
    <row r="52" spans="1:2" x14ac:dyDescent="0.25">
      <c r="A52" s="69">
        <v>-70</v>
      </c>
      <c r="B52" s="57" t="s">
        <v>87</v>
      </c>
    </row>
    <row r="55" spans="1:2" x14ac:dyDescent="0.25">
      <c r="A55" s="69">
        <v>90</v>
      </c>
      <c r="B55" s="57" t="str">
        <f>IF(A55&gt;=90,"Sangat Berkembang",IF(A55&gt;=80,"BSH",IF(A55&gt;=70,"MB","BB")))</f>
        <v>Sangat Berkembang</v>
      </c>
    </row>
    <row r="56" spans="1:2" x14ac:dyDescent="0.25">
      <c r="A56" s="69">
        <v>85</v>
      </c>
      <c r="B56" s="57" t="str">
        <f t="shared" ref="B56:B58" si="0">IF(A56&gt;=90,"Sangat Berkembang",IF(A56&gt;=80,"BSH",IF(A56&gt;=70,"MB","BB")))</f>
        <v>BSH</v>
      </c>
    </row>
    <row r="57" spans="1:2" x14ac:dyDescent="0.25">
      <c r="A57" s="69">
        <v>71</v>
      </c>
      <c r="B57" s="57" t="str">
        <f t="shared" si="0"/>
        <v>MB</v>
      </c>
    </row>
    <row r="58" spans="1:2" x14ac:dyDescent="0.25">
      <c r="A58" s="69">
        <v>69</v>
      </c>
      <c r="B58" s="57" t="str">
        <f t="shared" si="0"/>
        <v>BB</v>
      </c>
    </row>
  </sheetData>
  <mergeCells count="13">
    <mergeCell ref="B41:B42"/>
    <mergeCell ref="A2:A11"/>
    <mergeCell ref="A25:A31"/>
    <mergeCell ref="A33:A39"/>
    <mergeCell ref="A41:A44"/>
    <mergeCell ref="B18:B20"/>
    <mergeCell ref="B25:B28"/>
    <mergeCell ref="B29:B30"/>
    <mergeCell ref="B33:B34"/>
    <mergeCell ref="B35:B39"/>
    <mergeCell ref="B13:B15"/>
    <mergeCell ref="B16:B17"/>
    <mergeCell ref="A13:A23"/>
  </mergeCells>
  <dataValidations count="1">
    <dataValidation allowBlank="1" showInputMessage="1" showErrorMessage="1" prompt="1. Mengenal dan mencintai Tuhan Yang Maha Esa_x000a_2. Pemahaman Agama/kepercayaan_x000a_3. Pelaksanaan ritual ibadah" sqref="C6" xr:uid="{00000000-0002-0000-0900-000000000000}"/>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C52"/>
  <sheetViews>
    <sheetView view="pageBreakPreview" zoomScale="60" zoomScaleNormal="100" workbookViewId="0">
      <selection activeCell="C22" sqref="C22"/>
    </sheetView>
  </sheetViews>
  <sheetFormatPr defaultRowHeight="15" x14ac:dyDescent="0.25"/>
  <cols>
    <col min="1" max="1" width="4" customWidth="1"/>
    <col min="2" max="2" width="49" bestFit="1" customWidth="1"/>
    <col min="3" max="3" width="86.5703125" customWidth="1"/>
  </cols>
  <sheetData>
    <row r="1" spans="1:3" ht="15.75" thickBot="1" x14ac:dyDescent="0.3">
      <c r="A1" s="139" t="s">
        <v>7</v>
      </c>
      <c r="B1" s="141" t="s">
        <v>230</v>
      </c>
      <c r="C1" s="143" t="s">
        <v>231</v>
      </c>
    </row>
    <row r="2" spans="1:3" ht="15.75" thickBot="1" x14ac:dyDescent="0.3">
      <c r="A2" s="140"/>
      <c r="B2" s="142"/>
      <c r="C2" s="144"/>
    </row>
    <row r="3" spans="1:3" ht="16.5" thickTop="1" thickBot="1" x14ac:dyDescent="0.3">
      <c r="A3" s="1">
        <v>1</v>
      </c>
      <c r="B3" s="133" t="s">
        <v>100</v>
      </c>
      <c r="C3" s="5"/>
    </row>
    <row r="4" spans="1:3" ht="16.5" thickTop="1" thickBot="1" x14ac:dyDescent="0.3">
      <c r="A4" s="6">
        <v>2</v>
      </c>
      <c r="B4" s="133" t="s">
        <v>101</v>
      </c>
      <c r="C4" s="10"/>
    </row>
    <row r="5" spans="1:3" ht="16.5" thickTop="1" thickBot="1" x14ac:dyDescent="0.3">
      <c r="A5" s="6">
        <v>3</v>
      </c>
      <c r="B5" s="133" t="s">
        <v>232</v>
      </c>
      <c r="C5" s="10"/>
    </row>
    <row r="6" spans="1:3" ht="16.5" thickTop="1" thickBot="1" x14ac:dyDescent="0.3">
      <c r="A6" s="6">
        <v>4</v>
      </c>
      <c r="B6" s="4"/>
      <c r="C6" s="10"/>
    </row>
    <row r="7" spans="1:3" ht="16.5" thickTop="1" thickBot="1" x14ac:dyDescent="0.3">
      <c r="A7" s="6">
        <v>5</v>
      </c>
      <c r="B7" s="4"/>
      <c r="C7" s="10"/>
    </row>
    <row r="8" spans="1:3" ht="16.5" thickTop="1" thickBot="1" x14ac:dyDescent="0.3">
      <c r="A8" s="6">
        <v>6</v>
      </c>
      <c r="B8" s="4"/>
      <c r="C8" s="10"/>
    </row>
    <row r="9" spans="1:3" ht="16.5" thickTop="1" thickBot="1" x14ac:dyDescent="0.3">
      <c r="A9" s="6">
        <v>7</v>
      </c>
      <c r="B9" s="4"/>
      <c r="C9" s="10"/>
    </row>
    <row r="10" spans="1:3" ht="16.5" thickTop="1" thickBot="1" x14ac:dyDescent="0.3">
      <c r="A10" s="6">
        <v>8</v>
      </c>
      <c r="B10" s="4"/>
      <c r="C10" s="10"/>
    </row>
    <row r="11" spans="1:3" ht="16.5" thickTop="1" thickBot="1" x14ac:dyDescent="0.3">
      <c r="A11" s="6">
        <v>9</v>
      </c>
      <c r="B11" s="4"/>
      <c r="C11" s="10"/>
    </row>
    <row r="12" spans="1:3" ht="16.5" thickTop="1" thickBot="1" x14ac:dyDescent="0.3">
      <c r="A12" s="6">
        <v>10</v>
      </c>
      <c r="B12" s="4"/>
      <c r="C12" s="10"/>
    </row>
    <row r="13" spans="1:3" ht="16.5" thickTop="1" thickBot="1" x14ac:dyDescent="0.3">
      <c r="A13" s="6">
        <v>11</v>
      </c>
      <c r="B13" s="4"/>
      <c r="C13" s="10"/>
    </row>
    <row r="14" spans="1:3" ht="16.5" thickTop="1" thickBot="1" x14ac:dyDescent="0.3">
      <c r="A14" s="6">
        <v>12</v>
      </c>
      <c r="B14" s="4"/>
      <c r="C14" s="10"/>
    </row>
    <row r="15" spans="1:3" ht="16.5" thickTop="1" thickBot="1" x14ac:dyDescent="0.3">
      <c r="A15" s="6">
        <v>13</v>
      </c>
      <c r="B15" s="4"/>
      <c r="C15" s="10"/>
    </row>
    <row r="16" spans="1:3" ht="16.5" thickTop="1" thickBot="1" x14ac:dyDescent="0.3">
      <c r="A16" s="6">
        <v>14</v>
      </c>
      <c r="B16" s="4"/>
      <c r="C16" s="10"/>
    </row>
    <row r="17" spans="1:3" ht="16.5" thickTop="1" thickBot="1" x14ac:dyDescent="0.3">
      <c r="A17" s="6">
        <v>15</v>
      </c>
      <c r="B17" s="4"/>
      <c r="C17" s="10"/>
    </row>
    <row r="18" spans="1:3" ht="16.5" thickTop="1" thickBot="1" x14ac:dyDescent="0.3">
      <c r="A18" s="6">
        <v>16</v>
      </c>
      <c r="B18" s="4"/>
      <c r="C18" s="10"/>
    </row>
    <row r="19" spans="1:3" ht="16.5" thickTop="1" thickBot="1" x14ac:dyDescent="0.3">
      <c r="A19" s="6">
        <v>17</v>
      </c>
      <c r="B19" s="4"/>
      <c r="C19" s="10"/>
    </row>
    <row r="20" spans="1:3" ht="16.5" thickTop="1" thickBot="1" x14ac:dyDescent="0.3">
      <c r="A20" s="6">
        <v>18</v>
      </c>
      <c r="B20" s="4"/>
      <c r="C20" s="10"/>
    </row>
    <row r="21" spans="1:3" ht="16.5" thickTop="1" thickBot="1" x14ac:dyDescent="0.3">
      <c r="A21" s="6">
        <v>19</v>
      </c>
      <c r="B21" s="4"/>
      <c r="C21" s="10"/>
    </row>
    <row r="22" spans="1:3" ht="16.5" thickTop="1" thickBot="1" x14ac:dyDescent="0.3">
      <c r="A22" s="6">
        <v>20</v>
      </c>
      <c r="B22" s="4"/>
      <c r="C22" s="10"/>
    </row>
    <row r="23" spans="1:3" ht="16.5" thickTop="1" thickBot="1" x14ac:dyDescent="0.3">
      <c r="A23" s="6">
        <v>21</v>
      </c>
      <c r="B23" s="4"/>
      <c r="C23" s="10"/>
    </row>
    <row r="24" spans="1:3" ht="16.5" thickTop="1" thickBot="1" x14ac:dyDescent="0.3">
      <c r="A24" s="6">
        <v>22</v>
      </c>
      <c r="B24" s="4"/>
      <c r="C24" s="10"/>
    </row>
    <row r="25" spans="1:3" ht="16.5" thickTop="1" thickBot="1" x14ac:dyDescent="0.3">
      <c r="A25" s="6">
        <v>23</v>
      </c>
      <c r="B25" s="4"/>
      <c r="C25" s="10"/>
    </row>
    <row r="26" spans="1:3" ht="16.5" thickTop="1" thickBot="1" x14ac:dyDescent="0.3">
      <c r="A26" s="6">
        <v>24</v>
      </c>
      <c r="B26" s="4"/>
      <c r="C26" s="10"/>
    </row>
    <row r="27" spans="1:3" ht="16.5" thickTop="1" thickBot="1" x14ac:dyDescent="0.3">
      <c r="A27" s="6">
        <v>25</v>
      </c>
      <c r="B27" s="4"/>
      <c r="C27" s="10"/>
    </row>
    <row r="28" spans="1:3" ht="16.5" thickTop="1" thickBot="1" x14ac:dyDescent="0.3">
      <c r="A28" s="6">
        <v>26</v>
      </c>
      <c r="B28" s="4"/>
      <c r="C28" s="10"/>
    </row>
    <row r="29" spans="1:3" ht="16.5" thickTop="1" thickBot="1" x14ac:dyDescent="0.3">
      <c r="A29" s="6">
        <v>27</v>
      </c>
      <c r="B29" s="4"/>
      <c r="C29" s="10"/>
    </row>
    <row r="30" spans="1:3" ht="16.5" thickTop="1" thickBot="1" x14ac:dyDescent="0.3">
      <c r="A30" s="6">
        <v>28</v>
      </c>
      <c r="B30" s="4"/>
      <c r="C30" s="10"/>
    </row>
    <row r="31" spans="1:3" ht="16.5" thickTop="1" thickBot="1" x14ac:dyDescent="0.3">
      <c r="A31" s="6">
        <v>29</v>
      </c>
      <c r="B31" s="4"/>
      <c r="C31" s="10"/>
    </row>
    <row r="32" spans="1:3" ht="16.5" thickTop="1" thickBot="1" x14ac:dyDescent="0.3">
      <c r="A32" s="6">
        <v>30</v>
      </c>
      <c r="B32" s="4"/>
      <c r="C32" s="10"/>
    </row>
    <row r="33" spans="1:3" ht="16.5" thickTop="1" thickBot="1" x14ac:dyDescent="0.3">
      <c r="A33" s="6">
        <v>31</v>
      </c>
      <c r="B33" s="4"/>
      <c r="C33" s="10"/>
    </row>
    <row r="34" spans="1:3" ht="16.5" thickTop="1" thickBot="1" x14ac:dyDescent="0.3">
      <c r="A34" s="6">
        <v>32</v>
      </c>
      <c r="B34" s="4"/>
      <c r="C34" s="10"/>
    </row>
    <row r="35" spans="1:3" ht="16.5" thickTop="1" thickBot="1" x14ac:dyDescent="0.3">
      <c r="A35" s="6">
        <v>33</v>
      </c>
      <c r="B35" s="4"/>
      <c r="C35" s="10"/>
    </row>
    <row r="36" spans="1:3" ht="15.75" thickTop="1" x14ac:dyDescent="0.25">
      <c r="A36" s="6">
        <v>34</v>
      </c>
      <c r="B36" s="4"/>
      <c r="C36" s="10"/>
    </row>
    <row r="37" spans="1:3" x14ac:dyDescent="0.25">
      <c r="A37" s="6"/>
      <c r="B37" s="11"/>
      <c r="C37" s="10"/>
    </row>
    <row r="38" spans="1:3" x14ac:dyDescent="0.25">
      <c r="A38" s="6"/>
      <c r="B38" s="11"/>
      <c r="C38" s="10"/>
    </row>
    <row r="39" spans="1:3" x14ac:dyDescent="0.25">
      <c r="A39" s="6"/>
      <c r="B39" s="11"/>
      <c r="C39" s="10"/>
    </row>
    <row r="40" spans="1:3" x14ac:dyDescent="0.25">
      <c r="A40" s="6"/>
      <c r="B40" s="11"/>
      <c r="C40" s="10"/>
    </row>
    <row r="41" spans="1:3" x14ac:dyDescent="0.25">
      <c r="A41" s="6"/>
      <c r="B41" s="11"/>
      <c r="C41" s="10"/>
    </row>
    <row r="42" spans="1:3" x14ac:dyDescent="0.25">
      <c r="A42" s="6"/>
      <c r="B42" s="11"/>
      <c r="C42" s="10"/>
    </row>
    <row r="43" spans="1:3" x14ac:dyDescent="0.25">
      <c r="A43" s="6"/>
      <c r="B43" s="11"/>
      <c r="C43" s="10"/>
    </row>
    <row r="44" spans="1:3" x14ac:dyDescent="0.25">
      <c r="A44" s="6"/>
      <c r="B44" s="11"/>
      <c r="C44" s="10"/>
    </row>
    <row r="45" spans="1:3" x14ac:dyDescent="0.25">
      <c r="A45" s="6"/>
      <c r="B45" s="11"/>
      <c r="C45" s="10"/>
    </row>
    <row r="46" spans="1:3" x14ac:dyDescent="0.25">
      <c r="A46" s="6"/>
      <c r="B46" s="11"/>
      <c r="C46" s="10"/>
    </row>
    <row r="47" spans="1:3" x14ac:dyDescent="0.25">
      <c r="A47" s="6"/>
      <c r="B47" s="11"/>
      <c r="C47" s="10"/>
    </row>
    <row r="48" spans="1:3" x14ac:dyDescent="0.25">
      <c r="A48" s="6"/>
      <c r="B48" s="11"/>
      <c r="C48" s="12"/>
    </row>
    <row r="49" spans="1:3" x14ac:dyDescent="0.25">
      <c r="A49" s="6"/>
      <c r="B49" s="11"/>
      <c r="C49" s="12"/>
    </row>
    <row r="50" spans="1:3" x14ac:dyDescent="0.25">
      <c r="A50" s="6"/>
      <c r="B50" s="11"/>
      <c r="C50" s="12"/>
    </row>
    <row r="51" spans="1:3" x14ac:dyDescent="0.25">
      <c r="A51" s="6"/>
      <c r="B51" s="11"/>
      <c r="C51" s="12"/>
    </row>
    <row r="52" spans="1:3" ht="15.75" thickBot="1" x14ac:dyDescent="0.3">
      <c r="A52" s="13"/>
      <c r="B52" s="16"/>
      <c r="C52" s="17"/>
    </row>
  </sheetData>
  <sheetProtection algorithmName="SHA-512" hashValue="wUyqIWwNdR0z2SaK/j/m94P4pCa7YCEGG5v7IzKiihs5kWd6DzVwwo95A/tfvU7xF10Fn2ZkVCfJezyZQgBsxQ==" saltValue="Jonbpb11utrdf8/azxVOjA==" spinCount="100000" sheet="1" objects="1" scenarios="1"/>
  <mergeCells count="3">
    <mergeCell ref="A1:A2"/>
    <mergeCell ref="B1:B2"/>
    <mergeCell ref="C1:C2"/>
  </mergeCells>
  <pageMargins left="0.19685039370078741" right="0.19685039370078741" top="0.39370078740157483" bottom="0.19685039370078741" header="0.31496062992125984" footer="0.31496062992125984"/>
  <pageSetup paperSize="9" scale="95"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1:S204"/>
  <sheetViews>
    <sheetView view="pageBreakPreview" zoomScale="80" zoomScaleNormal="80" zoomScaleSheetLayoutView="80" workbookViewId="0">
      <selection activeCell="B13" sqref="B13"/>
    </sheetView>
  </sheetViews>
  <sheetFormatPr defaultColWidth="9.140625" defaultRowHeight="14.25" x14ac:dyDescent="0.25"/>
  <cols>
    <col min="1" max="1" width="4.28515625" style="76" customWidth="1"/>
    <col min="2" max="2" width="16.7109375" style="77" customWidth="1"/>
    <col min="3" max="3" width="2.28515625" style="77" customWidth="1"/>
    <col min="4" max="6" width="9.7109375" style="77" customWidth="1"/>
    <col min="7" max="9" width="14.7109375" style="77" customWidth="1"/>
    <col min="10" max="10" width="1.7109375" style="76" customWidth="1"/>
    <col min="11" max="11" width="13.7109375" style="77" customWidth="1"/>
    <col min="12" max="12" width="9.140625" style="77"/>
    <col min="13" max="13" width="9.140625" style="78" customWidth="1"/>
    <col min="14" max="17" width="8.85546875" style="77" hidden="1" customWidth="1"/>
    <col min="18" max="16384" width="9.140625" style="77"/>
  </cols>
  <sheetData>
    <row r="1" spans="1:12" ht="9" customHeight="1" x14ac:dyDescent="0.25"/>
    <row r="2" spans="1:12" ht="25.5" customHeight="1" x14ac:dyDescent="0.25">
      <c r="A2" s="216" t="s">
        <v>164</v>
      </c>
      <c r="B2" s="216"/>
      <c r="C2" s="216"/>
      <c r="D2" s="216"/>
      <c r="E2" s="216"/>
      <c r="F2" s="216"/>
      <c r="G2" s="216"/>
      <c r="H2" s="216"/>
      <c r="I2" s="216"/>
      <c r="J2" s="216"/>
      <c r="K2" s="216"/>
      <c r="L2" s="82">
        <v>9</v>
      </c>
    </row>
    <row r="4" spans="1:12" x14ac:dyDescent="0.25">
      <c r="A4" s="77"/>
      <c r="B4" s="83" t="s">
        <v>18</v>
      </c>
      <c r="C4" s="84" t="s">
        <v>10</v>
      </c>
      <c r="D4" s="85">
        <f>VLOOKUP($L$2,'DATA SISWA'!$A$14:$F$63,5,1)</f>
        <v>0</v>
      </c>
      <c r="E4" s="85"/>
      <c r="F4" s="85"/>
      <c r="G4" s="86"/>
      <c r="I4" s="86" t="s">
        <v>213</v>
      </c>
      <c r="J4" s="84" t="s">
        <v>10</v>
      </c>
      <c r="K4" s="86" t="str">
        <f>'DATA SISWA'!E3</f>
        <v>1A</v>
      </c>
    </row>
    <row r="5" spans="1:12" x14ac:dyDescent="0.25">
      <c r="A5" s="77"/>
      <c r="B5" s="83" t="s">
        <v>19</v>
      </c>
      <c r="C5" s="84" t="s">
        <v>10</v>
      </c>
      <c r="D5" s="87">
        <f>VLOOKUP($L$2,'DATA SISWA'!$A$14:$F$63,2,1)</f>
        <v>0</v>
      </c>
      <c r="E5" s="87"/>
      <c r="F5" s="87"/>
      <c r="G5" s="86"/>
      <c r="I5" s="86" t="s">
        <v>212</v>
      </c>
      <c r="J5" s="84" t="s">
        <v>10</v>
      </c>
      <c r="K5" s="86" t="str">
        <f>'DATA SISWA'!E7</f>
        <v>2022/2023</v>
      </c>
    </row>
    <row r="8" spans="1:12" ht="30" customHeight="1" x14ac:dyDescent="0.25">
      <c r="A8" s="84"/>
      <c r="B8" s="86" t="s">
        <v>100</v>
      </c>
      <c r="C8" s="77" t="s">
        <v>10</v>
      </c>
      <c r="D8" s="86" t="s">
        <v>102</v>
      </c>
    </row>
    <row r="9" spans="1:12" ht="105.75" customHeight="1" x14ac:dyDescent="0.25">
      <c r="A9" s="84"/>
      <c r="B9" s="226">
        <f>'JUDUL PROJEK'!C3</f>
        <v>0</v>
      </c>
      <c r="C9" s="227"/>
      <c r="D9" s="227"/>
      <c r="E9" s="227"/>
      <c r="F9" s="227"/>
      <c r="G9" s="227"/>
      <c r="H9" s="227"/>
      <c r="I9" s="227"/>
      <c r="J9" s="227"/>
      <c r="K9" s="228"/>
    </row>
    <row r="10" spans="1:12" x14ac:dyDescent="0.25">
      <c r="A10" s="84"/>
    </row>
    <row r="11" spans="1:12" ht="30" customHeight="1" x14ac:dyDescent="0.25">
      <c r="A11" s="84"/>
      <c r="B11" s="86" t="s">
        <v>101</v>
      </c>
      <c r="C11" s="77" t="s">
        <v>10</v>
      </c>
      <c r="D11" s="215" t="s">
        <v>150</v>
      </c>
      <c r="E11" s="215"/>
      <c r="F11" s="215"/>
      <c r="G11" s="215"/>
      <c r="H11" s="215"/>
      <c r="I11" s="215"/>
      <c r="J11" s="215"/>
      <c r="K11" s="215"/>
    </row>
    <row r="12" spans="1:12" ht="105.75" customHeight="1" x14ac:dyDescent="0.25">
      <c r="A12" s="84"/>
      <c r="B12" s="226">
        <f>'JUDUL PROJEK'!C4</f>
        <v>0</v>
      </c>
      <c r="C12" s="227"/>
      <c r="D12" s="227"/>
      <c r="E12" s="227"/>
      <c r="F12" s="227"/>
      <c r="G12" s="227"/>
      <c r="H12" s="227"/>
      <c r="I12" s="227"/>
      <c r="J12" s="227"/>
      <c r="K12" s="228"/>
    </row>
    <row r="13" spans="1:12" x14ac:dyDescent="0.25">
      <c r="A13" s="84"/>
    </row>
    <row r="14" spans="1:12" hidden="1" x14ac:dyDescent="0.25">
      <c r="A14" s="84"/>
      <c r="B14" s="86" t="s">
        <v>94</v>
      </c>
    </row>
    <row r="15" spans="1:12" ht="93" hidden="1" customHeight="1" x14ac:dyDescent="0.25">
      <c r="A15" s="84"/>
      <c r="B15" s="229">
        <f>'GOTONG ROYONG'!C2</f>
        <v>0</v>
      </c>
      <c r="C15" s="230"/>
      <c r="D15" s="230"/>
      <c r="E15" s="230"/>
      <c r="F15" s="230"/>
      <c r="G15" s="230"/>
      <c r="H15" s="230"/>
      <c r="I15" s="230"/>
      <c r="J15" s="230"/>
      <c r="K15" s="231"/>
    </row>
    <row r="16" spans="1:12" x14ac:dyDescent="0.25">
      <c r="A16" s="84"/>
      <c r="B16" s="86"/>
      <c r="C16" s="86"/>
    </row>
    <row r="17" spans="1:19" ht="52.5" customHeight="1" x14ac:dyDescent="0.25">
      <c r="A17" s="88">
        <v>1</v>
      </c>
      <c r="B17" s="232" t="str">
        <f>BERIMAN!B4</f>
        <v>BERIMAN, BERTAKWA KEPADA TUHAN YANG MAHA ESA, DAN BERAHLAK MULIA</v>
      </c>
      <c r="C17" s="232"/>
      <c r="D17" s="232"/>
      <c r="E17" s="232"/>
      <c r="F17" s="232"/>
      <c r="G17" s="79" t="s">
        <v>95</v>
      </c>
      <c r="H17" s="79" t="s">
        <v>97</v>
      </c>
      <c r="I17" s="79" t="s">
        <v>96</v>
      </c>
      <c r="J17" s="197" t="s">
        <v>151</v>
      </c>
      <c r="K17" s="199"/>
      <c r="L17" s="84"/>
      <c r="N17" s="79" t="s">
        <v>95</v>
      </c>
      <c r="O17" s="79" t="s">
        <v>97</v>
      </c>
      <c r="P17" s="79" t="s">
        <v>96</v>
      </c>
      <c r="Q17" s="79" t="s">
        <v>151</v>
      </c>
    </row>
    <row r="18" spans="1:19" ht="34.5" customHeight="1" x14ac:dyDescent="0.25">
      <c r="A18" s="89"/>
      <c r="B18" s="211" t="str">
        <f>BERIMAN!$C$5</f>
        <v>Mengenal dan Mencintai Tuhan Yang Maha Esa.</v>
      </c>
      <c r="C18" s="211"/>
      <c r="D18" s="211"/>
      <c r="E18" s="211"/>
      <c r="F18" s="211"/>
      <c r="G18" s="191" t="str">
        <f>IF(N18=1,"√","-")</f>
        <v>-</v>
      </c>
      <c r="H18" s="191" t="str">
        <f>IF(O18=1,"√","-")</f>
        <v>-</v>
      </c>
      <c r="I18" s="191" t="str">
        <f>IF(P18=1,"√","-")</f>
        <v>-</v>
      </c>
      <c r="J18" s="200" t="str">
        <f>IF(Q18=1,"√","-")</f>
        <v>-</v>
      </c>
      <c r="K18" s="201"/>
      <c r="L18" s="90"/>
      <c r="N18" s="190">
        <f>VLOOKUP($L$2,BERIMAN!$A$4:$AX$47,3,0)</f>
        <v>0</v>
      </c>
      <c r="O18" s="190">
        <f>VLOOKUP($L$2,BERIMAN!$A$4:$AX$47,4,0)</f>
        <v>0</v>
      </c>
      <c r="P18" s="190">
        <f>VLOOKUP($L$2,BERIMAN!$A$4:$AX$47,5,0)</f>
        <v>0</v>
      </c>
      <c r="Q18" s="190">
        <f>VLOOKUP($L$2,BERIMAN!$A$4:$AX$47,6,0)</f>
        <v>0</v>
      </c>
      <c r="S18" s="86"/>
    </row>
    <row r="19" spans="1:19" ht="75.75" customHeight="1" x14ac:dyDescent="0.25">
      <c r="A19" s="91"/>
      <c r="B19" s="192" t="str">
        <f>VLOOKUP(B18,DESKRIPSI!$C$1:$E$48,2,0)</f>
        <v>Mengenal sifat-sifat utama Tuhan Yang Maha Esa bahwa Dia adalah Sang Pencipta yang Maha Pengasih dan Maha Penyayang dan mengenali kebaikan dirinya sebagai cerminan sifat Tuhan</v>
      </c>
      <c r="C19" s="192"/>
      <c r="D19" s="192"/>
      <c r="E19" s="192"/>
      <c r="F19" s="192"/>
      <c r="G19" s="191"/>
      <c r="H19" s="191"/>
      <c r="I19" s="191"/>
      <c r="J19" s="202"/>
      <c r="K19" s="203"/>
      <c r="L19" s="90"/>
      <c r="N19" s="190"/>
      <c r="O19" s="190"/>
      <c r="P19" s="190"/>
      <c r="Q19" s="190"/>
      <c r="R19" s="86"/>
      <c r="S19" s="86"/>
    </row>
    <row r="20" spans="1:19" ht="18.75" hidden="1" customHeight="1" x14ac:dyDescent="0.25">
      <c r="A20" s="91"/>
      <c r="B20" s="211">
        <f>BERIMAN!$G$5</f>
        <v>0</v>
      </c>
      <c r="C20" s="211"/>
      <c r="D20" s="211"/>
      <c r="E20" s="211"/>
      <c r="F20" s="211"/>
      <c r="G20" s="191" t="str">
        <f t="shared" ref="G20" si="0">IF(N20=1,"√","-")</f>
        <v>-</v>
      </c>
      <c r="H20" s="191" t="str">
        <f t="shared" ref="H20" si="1">IF(O20=1,"√","-")</f>
        <v>-</v>
      </c>
      <c r="I20" s="191" t="str">
        <f t="shared" ref="I20" si="2">IF(P20=1,"√","-")</f>
        <v>-</v>
      </c>
      <c r="J20" s="92"/>
      <c r="K20" s="191" t="str">
        <f t="shared" ref="K20" si="3">IF(Q20=1,"√","-")</f>
        <v>-</v>
      </c>
      <c r="L20" s="90"/>
      <c r="N20" s="190">
        <f>VLOOKUP($L$2,BERIMAN!$A$4:$AX$47,7,0)</f>
        <v>0</v>
      </c>
      <c r="O20" s="190">
        <f>VLOOKUP($L$2,BERIMAN!$A$4:$AX$47,8,0)</f>
        <v>0</v>
      </c>
      <c r="P20" s="190">
        <f>VLOOKUP($L$2,BERIMAN!$A$4:$AX$47,9,0)</f>
        <v>0</v>
      </c>
      <c r="Q20" s="190">
        <f>VLOOKUP($L$2,BERIMAN!$A$4:$AX$47,10,0)</f>
        <v>0</v>
      </c>
    </row>
    <row r="21" spans="1:19" ht="18.75" hidden="1" customHeight="1" x14ac:dyDescent="0.25">
      <c r="A21" s="91"/>
      <c r="B21" s="192" t="e">
        <f>VLOOKUP(B20,DESKRIPSI!$C$1:$E$48,2,0)</f>
        <v>#N/A</v>
      </c>
      <c r="C21" s="192"/>
      <c r="D21" s="192"/>
      <c r="E21" s="192"/>
      <c r="F21" s="192"/>
      <c r="G21" s="191"/>
      <c r="H21" s="191"/>
      <c r="I21" s="191"/>
      <c r="J21" s="92"/>
      <c r="K21" s="191"/>
      <c r="L21" s="90"/>
      <c r="N21" s="190"/>
      <c r="O21" s="190"/>
      <c r="P21" s="190"/>
      <c r="Q21" s="190"/>
    </row>
    <row r="22" spans="1:19" ht="18.75" hidden="1" customHeight="1" x14ac:dyDescent="0.25">
      <c r="A22" s="91"/>
      <c r="B22" s="211">
        <f>BERIMAN!$K$5</f>
        <v>0</v>
      </c>
      <c r="C22" s="211"/>
      <c r="D22" s="211"/>
      <c r="E22" s="211"/>
      <c r="F22" s="211"/>
      <c r="G22" s="191" t="str">
        <f t="shared" ref="G22" si="4">IF(N22=1,"√","-")</f>
        <v>-</v>
      </c>
      <c r="H22" s="191" t="str">
        <f t="shared" ref="H22" si="5">IF(O22=1,"√","-")</f>
        <v>-</v>
      </c>
      <c r="I22" s="191" t="str">
        <f t="shared" ref="I22" si="6">IF(P22=1,"√","-")</f>
        <v>-</v>
      </c>
      <c r="J22" s="92"/>
      <c r="K22" s="191" t="str">
        <f t="shared" ref="K22" si="7">IF(Q22=1,"√","-")</f>
        <v>-</v>
      </c>
      <c r="L22" s="90"/>
      <c r="N22" s="190">
        <f>VLOOKUP($L$2,BERIMAN!$A$4:$AX$47,11,0)</f>
        <v>0</v>
      </c>
      <c r="O22" s="190">
        <f>VLOOKUP($L$2,BERIMAN!$A$4:$AX$47,12,0)</f>
        <v>0</v>
      </c>
      <c r="P22" s="190">
        <f>VLOOKUP($L$2,BERIMAN!$A$4:$AX$47,13,0)</f>
        <v>0</v>
      </c>
      <c r="Q22" s="190">
        <f>VLOOKUP($L$2,BERIMAN!$A$4:$AX$47,14,0)</f>
        <v>0</v>
      </c>
    </row>
    <row r="23" spans="1:19" ht="18.75" hidden="1" customHeight="1" x14ac:dyDescent="0.25">
      <c r="A23" s="91"/>
      <c r="B23" s="192" t="e">
        <f>VLOOKUP(B22,DESKRIPSI!$C$1:$E$48,2,0)</f>
        <v>#N/A</v>
      </c>
      <c r="C23" s="192"/>
      <c r="D23" s="192"/>
      <c r="E23" s="192"/>
      <c r="F23" s="192"/>
      <c r="G23" s="191"/>
      <c r="H23" s="191"/>
      <c r="I23" s="191"/>
      <c r="J23" s="92"/>
      <c r="K23" s="191"/>
      <c r="L23" s="90"/>
      <c r="N23" s="190"/>
      <c r="O23" s="190"/>
      <c r="P23" s="190"/>
      <c r="Q23" s="190"/>
    </row>
    <row r="24" spans="1:19" ht="34.5" customHeight="1" x14ac:dyDescent="0.25">
      <c r="A24" s="91"/>
      <c r="B24" s="233" t="str">
        <f>BERIMAN!$O$5</f>
        <v>Integritas.</v>
      </c>
      <c r="C24" s="233"/>
      <c r="D24" s="233"/>
      <c r="E24" s="233"/>
      <c r="F24" s="233"/>
      <c r="G24" s="191" t="str">
        <f t="shared" ref="G24" si="8">IF(N24=1,"√","-")</f>
        <v>-</v>
      </c>
      <c r="H24" s="191" t="str">
        <f t="shared" ref="H24" si="9">IF(O24=1,"√","-")</f>
        <v>-</v>
      </c>
      <c r="I24" s="191" t="str">
        <f t="shared" ref="I24" si="10">IF(P24=1,"√","-")</f>
        <v>-</v>
      </c>
      <c r="J24" s="200" t="str">
        <f>IF(Q24=1,"√","-")</f>
        <v>-</v>
      </c>
      <c r="K24" s="201"/>
      <c r="L24" s="90"/>
      <c r="N24" s="190">
        <f>VLOOKUP($L$2,BERIMAN!$A$4:$AX$47,15,0)</f>
        <v>0</v>
      </c>
      <c r="O24" s="190">
        <f>VLOOKUP($L$2,BERIMAN!$A$4:$AX$47,16,0)</f>
        <v>0</v>
      </c>
      <c r="P24" s="190">
        <f>VLOOKUP($L$2,BERIMAN!$A$4:$AX$47,17,0)</f>
        <v>0</v>
      </c>
      <c r="Q24" s="190">
        <f>VLOOKUP($L$2,BERIMAN!$A$4:$AX$47,18,0)</f>
        <v>0</v>
      </c>
    </row>
    <row r="25" spans="1:19" ht="75.75" customHeight="1" x14ac:dyDescent="0.25">
      <c r="A25" s="91"/>
      <c r="B25" s="192" t="str">
        <f>VLOOKUP(B24,DESKRIPSI!$C$1:$E$48,2,0)</f>
        <v>Membiasakan bersikap jujur terhadap diri sendiri dan orang lain dan berani menyampaikan kebenaran atau fakta</v>
      </c>
      <c r="C25" s="192"/>
      <c r="D25" s="192"/>
      <c r="E25" s="192"/>
      <c r="F25" s="192"/>
      <c r="G25" s="191"/>
      <c r="H25" s="191"/>
      <c r="I25" s="191"/>
      <c r="J25" s="202"/>
      <c r="K25" s="203"/>
      <c r="L25" s="90"/>
      <c r="N25" s="190"/>
      <c r="O25" s="190"/>
      <c r="P25" s="190"/>
      <c r="Q25" s="190"/>
    </row>
    <row r="26" spans="1:19" ht="34.5" customHeight="1" x14ac:dyDescent="0.25">
      <c r="A26" s="91"/>
      <c r="B26" s="211" t="str">
        <f>BERIMAN!$S$5</f>
        <v xml:space="preserve">Merawat Diri secara Fisik, Mental, dan Spiritual.
</v>
      </c>
      <c r="C26" s="211"/>
      <c r="D26" s="211"/>
      <c r="E26" s="211"/>
      <c r="F26" s="211"/>
      <c r="G26" s="191" t="str">
        <f t="shared" ref="G26" si="11">IF(N26=1,"√","-")</f>
        <v>-</v>
      </c>
      <c r="H26" s="191" t="str">
        <f t="shared" ref="H26" si="12">IF(O26=1,"√","-")</f>
        <v>-</v>
      </c>
      <c r="I26" s="191" t="str">
        <f t="shared" ref="I26" si="13">IF(P26=1,"√","-")</f>
        <v>-</v>
      </c>
      <c r="J26" s="200" t="str">
        <f>IF(Q26=1,"√","-")</f>
        <v>-</v>
      </c>
      <c r="K26" s="201"/>
      <c r="L26" s="90"/>
      <c r="N26" s="190">
        <f>VLOOKUP($L$2,BERIMAN!$A$4:$AX$47,19,0)</f>
        <v>0</v>
      </c>
      <c r="O26" s="190">
        <f>VLOOKUP($L$2,BERIMAN!$A$4:$AX$47,20,0)</f>
        <v>0</v>
      </c>
      <c r="P26" s="190">
        <f>VLOOKUP($L$2,BERIMAN!$A$4:$AX$47,21,0)</f>
        <v>0</v>
      </c>
      <c r="Q26" s="190">
        <f>VLOOKUP($L$2,BERIMAN!$A$4:$AX$47,22,0)</f>
        <v>0</v>
      </c>
    </row>
    <row r="27" spans="1:19" ht="75.75" customHeight="1" x14ac:dyDescent="0.25">
      <c r="A27" s="91"/>
      <c r="B27" s="192" t="str">
        <f>VLOOKUP(B26,DESKRIPSI!$C$1:$E$48,2,0)</f>
        <v>Memiliki rutinitas sederhana yang diatur secara mandiri dan dijalankan sehari-hari serta menjaga kesehatan dan keselamatan/keaman an diri dalam semua aktivitas kesehariannya.</v>
      </c>
      <c r="C27" s="192"/>
      <c r="D27" s="192"/>
      <c r="E27" s="192"/>
      <c r="F27" s="192"/>
      <c r="G27" s="191"/>
      <c r="H27" s="191"/>
      <c r="I27" s="191"/>
      <c r="J27" s="202"/>
      <c r="K27" s="203"/>
      <c r="L27" s="90"/>
      <c r="N27" s="190"/>
      <c r="O27" s="190"/>
      <c r="P27" s="190"/>
      <c r="Q27" s="190"/>
    </row>
    <row r="28" spans="1:19" ht="18.75" hidden="1" customHeight="1" x14ac:dyDescent="0.25">
      <c r="A28" s="91"/>
      <c r="B28" s="211">
        <f>BERIMAN!$W$5</f>
        <v>0</v>
      </c>
      <c r="C28" s="211"/>
      <c r="D28" s="211"/>
      <c r="E28" s="211"/>
      <c r="F28" s="211"/>
      <c r="G28" s="191" t="str">
        <f t="shared" ref="G28" si="14">IF(N28=1,"√","-")</f>
        <v>-</v>
      </c>
      <c r="H28" s="191" t="str">
        <f t="shared" ref="H28" si="15">IF(O28=1,"√","-")</f>
        <v>-</v>
      </c>
      <c r="I28" s="191" t="str">
        <f t="shared" ref="I28" si="16">IF(P28=1,"√","-")</f>
        <v>-</v>
      </c>
      <c r="J28" s="93"/>
      <c r="K28" s="196" t="str">
        <f t="shared" ref="K28" si="17">IF(Q28=1,"√","-")</f>
        <v>-</v>
      </c>
      <c r="L28" s="90"/>
      <c r="N28" s="190">
        <f>VLOOKUP($L$2,BERIMAN!$A$4:$AX$47,23,0)</f>
        <v>0</v>
      </c>
      <c r="O28" s="190">
        <f>VLOOKUP($L$2,BERIMAN!$A$4:$AX$47,24,0)</f>
        <v>0</v>
      </c>
      <c r="P28" s="190">
        <f>VLOOKUP($L$2,BERIMAN!$A$4:$AX$47,25,0)</f>
        <v>0</v>
      </c>
      <c r="Q28" s="190">
        <f>VLOOKUP($L$2,BERIMAN!$A$4:$AX$47,26,0)</f>
        <v>0</v>
      </c>
    </row>
    <row r="29" spans="1:19" ht="18.75" hidden="1" customHeight="1" x14ac:dyDescent="0.25">
      <c r="A29" s="91"/>
      <c r="B29" s="192" t="e">
        <f>VLOOKUP(B28,DESKRIPSI!$C$1:$E$48,2,0)</f>
        <v>#N/A</v>
      </c>
      <c r="C29" s="192"/>
      <c r="D29" s="192"/>
      <c r="E29" s="192"/>
      <c r="F29" s="192"/>
      <c r="G29" s="191"/>
      <c r="H29" s="191"/>
      <c r="I29" s="191"/>
      <c r="J29" s="93"/>
      <c r="K29" s="196"/>
      <c r="L29" s="90"/>
      <c r="N29" s="190"/>
      <c r="O29" s="190"/>
      <c r="P29" s="190"/>
      <c r="Q29" s="190"/>
    </row>
    <row r="30" spans="1:19" ht="34.5" customHeight="1" x14ac:dyDescent="0.25">
      <c r="A30" s="91"/>
      <c r="B30" s="214" t="str">
        <f>BERIMAN!$AA$5</f>
        <v xml:space="preserve">Mengutamakan persamaan dengan orang lain dan menghargai perbedaan
</v>
      </c>
      <c r="C30" s="214"/>
      <c r="D30" s="214"/>
      <c r="E30" s="214"/>
      <c r="F30" s="214"/>
      <c r="G30" s="191" t="str">
        <f t="shared" ref="G30" si="18">IF(N30=1,"√","-")</f>
        <v>-</v>
      </c>
      <c r="H30" s="191" t="str">
        <f t="shared" ref="H30" si="19">IF(O30=1,"√","-")</f>
        <v>-</v>
      </c>
      <c r="I30" s="191" t="str">
        <f t="shared" ref="I30" si="20">IF(P30=1,"√","-")</f>
        <v>-</v>
      </c>
      <c r="J30" s="200" t="str">
        <f>IF(Q30=1,"√","-")</f>
        <v>-</v>
      </c>
      <c r="K30" s="201"/>
      <c r="L30" s="90"/>
      <c r="N30" s="190">
        <f>VLOOKUP($L$2,BERIMAN!$A$4:$AX$47,27,0)</f>
        <v>0</v>
      </c>
      <c r="O30" s="190">
        <f>VLOOKUP($L$2,BERIMAN!$A$4:$AX$47,28,0)</f>
        <v>0</v>
      </c>
      <c r="P30" s="190">
        <f>VLOOKUP($L$2,BERIMAN!$A$4:$AX$47,29,0)</f>
        <v>0</v>
      </c>
      <c r="Q30" s="190">
        <f>VLOOKUP($L$2,BERIMAN!$A$4:$AX$47,30,0)</f>
        <v>0</v>
      </c>
    </row>
    <row r="31" spans="1:19" ht="75.75" customHeight="1" x14ac:dyDescent="0.25">
      <c r="A31" s="94"/>
      <c r="B31" s="192" t="str">
        <f>VLOOKUP(B30,DESKRIPSI!$C$1:$E$48,2,0)</f>
        <v>Mengenali hal-hal yang sama dan berbeda yang dimiliki diri dan temannya dalam berbagai hal, serta memberikan respons secara positif.</v>
      </c>
      <c r="C31" s="192"/>
      <c r="D31" s="192"/>
      <c r="E31" s="192"/>
      <c r="F31" s="192"/>
      <c r="G31" s="191"/>
      <c r="H31" s="191"/>
      <c r="I31" s="191"/>
      <c r="J31" s="202"/>
      <c r="K31" s="203"/>
      <c r="L31" s="90"/>
      <c r="N31" s="190"/>
      <c r="O31" s="190"/>
      <c r="P31" s="190"/>
      <c r="Q31" s="190"/>
    </row>
    <row r="32" spans="1:19" ht="18.75" hidden="1" customHeight="1" x14ac:dyDescent="0.25">
      <c r="A32" s="91"/>
      <c r="B32" s="211">
        <f>BERIMAN!$AE$5</f>
        <v>0</v>
      </c>
      <c r="C32" s="211"/>
      <c r="D32" s="211"/>
      <c r="E32" s="211"/>
      <c r="F32" s="211"/>
      <c r="G32" s="191" t="str">
        <f t="shared" ref="G32" si="21">IF(N32=1,"√","-")</f>
        <v>-</v>
      </c>
      <c r="H32" s="191" t="str">
        <f t="shared" ref="H32" si="22">IF(O32=1,"√","-")</f>
        <v>-</v>
      </c>
      <c r="I32" s="191" t="str">
        <f t="shared" ref="I32" si="23">IF(P32=1,"√","-")</f>
        <v>-</v>
      </c>
      <c r="J32" s="93"/>
      <c r="K32" s="196" t="str">
        <f t="shared" ref="K32" si="24">IF(Q32=1,"√","-")</f>
        <v>-</v>
      </c>
      <c r="L32" s="90"/>
      <c r="N32" s="190">
        <f>VLOOKUP($L$2,BERIMAN!$A$4:$AX$47,31,0)</f>
        <v>0</v>
      </c>
      <c r="O32" s="190">
        <f>VLOOKUP($L$2,BERIMAN!$A$4:$AX$47,32,0)</f>
        <v>0</v>
      </c>
      <c r="P32" s="190">
        <f>VLOOKUP($L$2,BERIMAN!$A$4:$AX$47,33,0)</f>
        <v>0</v>
      </c>
      <c r="Q32" s="190">
        <f>VLOOKUP($L$2,BERIMAN!$A$4:$AX$47,34,0)</f>
        <v>0</v>
      </c>
    </row>
    <row r="33" spans="1:17" ht="18.75" hidden="1" customHeight="1" x14ac:dyDescent="0.25">
      <c r="A33" s="91"/>
      <c r="B33" s="192" t="e">
        <f>VLOOKUP(B32,DESKRIPSI!$C$1:$E$48,2,0)</f>
        <v>#N/A</v>
      </c>
      <c r="C33" s="192"/>
      <c r="D33" s="192"/>
      <c r="E33" s="192"/>
      <c r="F33" s="192"/>
      <c r="G33" s="191"/>
      <c r="H33" s="191"/>
      <c r="I33" s="191"/>
      <c r="J33" s="93"/>
      <c r="K33" s="196"/>
      <c r="L33" s="90"/>
      <c r="N33" s="190"/>
      <c r="O33" s="190"/>
      <c r="P33" s="190"/>
      <c r="Q33" s="190"/>
    </row>
    <row r="34" spans="1:17" s="95" customFormat="1" ht="18.75" hidden="1" customHeight="1" x14ac:dyDescent="0.25">
      <c r="A34" s="91"/>
      <c r="B34" s="211">
        <f>BERIMAN!$AI$5</f>
        <v>0</v>
      </c>
      <c r="C34" s="211"/>
      <c r="D34" s="211"/>
      <c r="E34" s="211"/>
      <c r="F34" s="211"/>
      <c r="G34" s="191" t="str">
        <f t="shared" ref="G34" si="25">IF(N34=1,"√","-")</f>
        <v>-</v>
      </c>
      <c r="H34" s="191" t="str">
        <f t="shared" ref="H34" si="26">IF(O34=1,"√","-")</f>
        <v>-</v>
      </c>
      <c r="I34" s="191" t="str">
        <f t="shared" ref="I34" si="27">IF(P34=1,"√","-")</f>
        <v>-</v>
      </c>
      <c r="J34" s="93"/>
      <c r="K34" s="196" t="str">
        <f t="shared" ref="K34" si="28">IF(Q34=1,"√","-")</f>
        <v>-</v>
      </c>
      <c r="L34" s="90"/>
      <c r="M34" s="78"/>
      <c r="N34" s="190">
        <f>VLOOKUP($L$2,BERIMAN!$A$4:$AX$47,35,0)</f>
        <v>0</v>
      </c>
      <c r="O34" s="190">
        <f>VLOOKUP($L$2,BERIMAN!$A$4:$AX$47,36,0)</f>
        <v>0</v>
      </c>
      <c r="P34" s="190">
        <f>VLOOKUP($L$2,BERIMAN!$A$4:$AX$47,37,0)</f>
        <v>0</v>
      </c>
      <c r="Q34" s="190">
        <f>VLOOKUP($L$2,BERIMAN!$A$4:$AX$47,38,0)</f>
        <v>0</v>
      </c>
    </row>
    <row r="35" spans="1:17" s="95" customFormat="1" ht="18.75" hidden="1" customHeight="1" x14ac:dyDescent="0.25">
      <c r="A35" s="91"/>
      <c r="B35" s="213" t="e">
        <f>VLOOKUP(B34,DESKRIPSI!$C$1:$E$48,2,0)</f>
        <v>#N/A</v>
      </c>
      <c r="C35" s="213"/>
      <c r="D35" s="213"/>
      <c r="E35" s="213"/>
      <c r="F35" s="213"/>
      <c r="G35" s="210"/>
      <c r="H35" s="210"/>
      <c r="I35" s="210"/>
      <c r="J35" s="96"/>
      <c r="K35" s="201"/>
      <c r="L35" s="90"/>
      <c r="M35" s="78"/>
      <c r="N35" s="190"/>
      <c r="O35" s="190"/>
      <c r="P35" s="190"/>
      <c r="Q35" s="190"/>
    </row>
    <row r="36" spans="1:17" s="95" customFormat="1" ht="18.75" customHeight="1" x14ac:dyDescent="0.25">
      <c r="A36" s="97"/>
      <c r="B36" s="98"/>
      <c r="C36" s="98"/>
      <c r="D36" s="98"/>
      <c r="E36" s="98"/>
      <c r="F36" s="98"/>
      <c r="G36" s="99"/>
      <c r="H36" s="99"/>
      <c r="I36" s="99"/>
      <c r="J36" s="99"/>
      <c r="K36" s="100">
        <f>D5</f>
        <v>0</v>
      </c>
      <c r="L36" s="90"/>
      <c r="M36" s="78"/>
      <c r="N36" s="101"/>
      <c r="O36" s="101"/>
      <c r="P36" s="101"/>
      <c r="Q36" s="101"/>
    </row>
    <row r="37" spans="1:17" s="95" customFormat="1" ht="34.5" customHeight="1" x14ac:dyDescent="0.25">
      <c r="A37" s="89"/>
      <c r="B37" s="212" t="str">
        <f>BERIMAN!$AM$5</f>
        <v xml:space="preserve">Memahami Keterhu- bungan Ekosistem Bumi
</v>
      </c>
      <c r="C37" s="212"/>
      <c r="D37" s="212"/>
      <c r="E37" s="212"/>
      <c r="F37" s="212"/>
      <c r="G37" s="191" t="str">
        <f t="shared" ref="G37" si="29">IF(N37=1,"√","-")</f>
        <v>-</v>
      </c>
      <c r="H37" s="191" t="str">
        <f t="shared" ref="H37" si="30">IF(O37=1,"√","-")</f>
        <v>-</v>
      </c>
      <c r="I37" s="191" t="str">
        <f t="shared" ref="I37" si="31">IF(P37=1,"√","-")</f>
        <v>-</v>
      </c>
      <c r="J37" s="200" t="str">
        <f>IF(Q37=1,"√","-")</f>
        <v>-</v>
      </c>
      <c r="K37" s="201"/>
      <c r="L37" s="90"/>
      <c r="M37" s="78"/>
      <c r="N37" s="190">
        <f>VLOOKUP($L$2,BERIMAN!$A$4:$AX$47,39,0)</f>
        <v>0</v>
      </c>
      <c r="O37" s="190">
        <f>VLOOKUP($L$2,BERIMAN!$A$4:$AX$47,40,0)</f>
        <v>0</v>
      </c>
      <c r="P37" s="190">
        <f>VLOOKUP($L$2,BERIMAN!$A$4:$AX$47,41,0)</f>
        <v>0</v>
      </c>
      <c r="Q37" s="189">
        <f>VLOOKUP($L$2,BERIMAN!$A$4:$AX$47,42,0)</f>
        <v>0</v>
      </c>
    </row>
    <row r="38" spans="1:17" s="95" customFormat="1" ht="75.75" customHeight="1" x14ac:dyDescent="0.25">
      <c r="A38" s="91"/>
      <c r="B38" s="192" t="str">
        <f>VLOOKUP(B37,DESKRIPSI!$C$1:$E$48,2,0)</f>
        <v>Mengidentifikasi berbagai ciptaan Tuhan</v>
      </c>
      <c r="C38" s="192"/>
      <c r="D38" s="192"/>
      <c r="E38" s="192"/>
      <c r="F38" s="192"/>
      <c r="G38" s="191"/>
      <c r="H38" s="191"/>
      <c r="I38" s="191"/>
      <c r="J38" s="202"/>
      <c r="K38" s="203"/>
      <c r="L38" s="90"/>
      <c r="M38" s="78"/>
      <c r="N38" s="190"/>
      <c r="O38" s="190"/>
      <c r="P38" s="190"/>
      <c r="Q38" s="190"/>
    </row>
    <row r="39" spans="1:17" s="95" customFormat="1" ht="18.75" hidden="1" customHeight="1" x14ac:dyDescent="0.25">
      <c r="A39" s="91"/>
      <c r="B39" s="211">
        <f>BERIMAN!$AQ$5</f>
        <v>0</v>
      </c>
      <c r="C39" s="211"/>
      <c r="D39" s="211"/>
      <c r="E39" s="211"/>
      <c r="F39" s="211"/>
      <c r="G39" s="191" t="str">
        <f t="shared" ref="G39" si="32">IF(N39=1,"√","-")</f>
        <v>-</v>
      </c>
      <c r="H39" s="191" t="str">
        <f t="shared" ref="H39" si="33">IF(O39=1,"√","-")</f>
        <v>-</v>
      </c>
      <c r="I39" s="191" t="str">
        <f t="shared" ref="I39" si="34">IF(P39=1,"√","-")</f>
        <v>-</v>
      </c>
      <c r="J39" s="93"/>
      <c r="K39" s="196" t="str">
        <f t="shared" ref="K39" si="35">IF(Q39=1,"√","-")</f>
        <v>-</v>
      </c>
      <c r="L39" s="90"/>
      <c r="M39" s="78"/>
      <c r="N39" s="190">
        <f>VLOOKUP($L$2,BERIMAN!$A$4:$AX$47,43,0)</f>
        <v>0</v>
      </c>
      <c r="O39" s="190">
        <f>VLOOKUP($L$2,BERIMAN!$A$4:$AX$47,44,0)</f>
        <v>0</v>
      </c>
      <c r="P39" s="190">
        <f>VLOOKUP($L$2,BERIMAN!$A$4:$AX$47,45,0)</f>
        <v>0</v>
      </c>
      <c r="Q39" s="190">
        <f>VLOOKUP($L$2,BERIMAN!$A$4:$AX$47,46,0)</f>
        <v>0</v>
      </c>
    </row>
    <row r="40" spans="1:17" s="95" customFormat="1" ht="18.75" hidden="1" customHeight="1" x14ac:dyDescent="0.25">
      <c r="A40" s="91"/>
      <c r="B40" s="192" t="e">
        <f>VLOOKUP(B39,DESKRIPSI!$C$1:$E$48,2,0)</f>
        <v>#N/A</v>
      </c>
      <c r="C40" s="192"/>
      <c r="D40" s="192"/>
      <c r="E40" s="192"/>
      <c r="F40" s="192"/>
      <c r="G40" s="191"/>
      <c r="H40" s="191"/>
      <c r="I40" s="191"/>
      <c r="J40" s="93"/>
      <c r="K40" s="196"/>
      <c r="L40" s="90"/>
      <c r="M40" s="78"/>
      <c r="N40" s="190"/>
      <c r="O40" s="190"/>
      <c r="P40" s="190"/>
      <c r="Q40" s="190"/>
    </row>
    <row r="41" spans="1:17" s="95" customFormat="1" ht="18.75" hidden="1" customHeight="1" x14ac:dyDescent="0.25">
      <c r="A41" s="91"/>
      <c r="B41" s="211">
        <f>BERIMAN!$AU$5</f>
        <v>0</v>
      </c>
      <c r="C41" s="211"/>
      <c r="D41" s="211"/>
      <c r="E41" s="211"/>
      <c r="F41" s="211"/>
      <c r="G41" s="191" t="str">
        <f t="shared" ref="G41:G50" si="36">IF(N41=1,"√","-")</f>
        <v>-</v>
      </c>
      <c r="H41" s="191" t="str">
        <f t="shared" ref="H41" si="37">IF(O41=1,"√","-")</f>
        <v>-</v>
      </c>
      <c r="I41" s="191" t="str">
        <f t="shared" ref="I41" si="38">IF(P41=1,"√","-")</f>
        <v>-</v>
      </c>
      <c r="J41" s="93"/>
      <c r="K41" s="196" t="str">
        <f t="shared" ref="K41" si="39">IF(Q41=1,"√","-")</f>
        <v>-</v>
      </c>
      <c r="L41" s="90"/>
      <c r="M41" s="78"/>
      <c r="N41" s="190">
        <f>VLOOKUP($L$2,BERIMAN!$A$4:$AX$47,47,0)</f>
        <v>0</v>
      </c>
      <c r="O41" s="190">
        <f>VLOOKUP($L$2,BERIMAN!$A$4:$AX$47,48,0)</f>
        <v>0</v>
      </c>
      <c r="P41" s="190">
        <f>VLOOKUP($L$2,BERIMAN!$A$4:$AX$47,49,0)</f>
        <v>0</v>
      </c>
      <c r="Q41" s="190">
        <f>VLOOKUP($L$2,BERIMAN!$A$4:$AX$47,50,0)</f>
        <v>0</v>
      </c>
    </row>
    <row r="42" spans="1:17" s="95" customFormat="1" ht="18.75" hidden="1" customHeight="1" x14ac:dyDescent="0.25">
      <c r="A42" s="91"/>
      <c r="B42" s="192" t="e">
        <f>VLOOKUP(B41,DESKRIPSI!$C$1:$E$48,2,0)</f>
        <v>#N/A</v>
      </c>
      <c r="C42" s="192"/>
      <c r="D42" s="192"/>
      <c r="E42" s="192"/>
      <c r="F42" s="192"/>
      <c r="G42" s="191"/>
      <c r="H42" s="191"/>
      <c r="I42" s="191"/>
      <c r="J42" s="93"/>
      <c r="K42" s="196"/>
      <c r="L42" s="90"/>
      <c r="M42" s="78"/>
      <c r="N42" s="190"/>
      <c r="O42" s="190"/>
      <c r="P42" s="190"/>
      <c r="Q42" s="190"/>
    </row>
    <row r="43" spans="1:17" s="95" customFormat="1" ht="34.5" customHeight="1" x14ac:dyDescent="0.25">
      <c r="A43" s="91"/>
      <c r="B43" s="238" t="str">
        <f>BERIMAN!AY5</f>
        <v xml:space="preserve">Melaksanakan Hak dan Kewajiban sebagai Warga Negara Indonesia
</v>
      </c>
      <c r="C43" s="239"/>
      <c r="D43" s="239"/>
      <c r="E43" s="239"/>
      <c r="F43" s="240"/>
      <c r="G43" s="191" t="str">
        <f>IF(N43=1,"√","-")</f>
        <v>-</v>
      </c>
      <c r="H43" s="191" t="str">
        <f>IF(O43=1,"√","-")</f>
        <v>-</v>
      </c>
      <c r="I43" s="191" t="str">
        <f>IF(P43=1,"√","-")</f>
        <v>-</v>
      </c>
      <c r="J43" s="200" t="str">
        <f>IF(Q43=1,"√","-")</f>
        <v>-</v>
      </c>
      <c r="K43" s="201"/>
      <c r="L43" s="90"/>
      <c r="M43" s="78"/>
      <c r="N43" s="189">
        <f>VLOOKUP($L$2,BERIMAN!$A$4:$BJ$47,51,0)</f>
        <v>0</v>
      </c>
      <c r="O43" s="189">
        <f>VLOOKUP($L$2,BERIMAN!$A$4:$BJ$47,52,0)</f>
        <v>0</v>
      </c>
      <c r="P43" s="189">
        <f>VLOOKUP($L$2,BERIMAN!$A$4:$BJ$47,53,0)</f>
        <v>0</v>
      </c>
      <c r="Q43" s="189">
        <f>VLOOKUP($L$2,BERIMAN!$A$4:$BJ$47,54,0)</f>
        <v>0</v>
      </c>
    </row>
    <row r="44" spans="1:17" s="95" customFormat="1" ht="75.75" customHeight="1" x14ac:dyDescent="0.25">
      <c r="A44" s="94"/>
      <c r="B44" s="192" t="str">
        <f>VLOOKUP(B43,DESKRIPSI!$C$1:$E$48,2,0)</f>
        <v>Mengidentifikasi hak dan tanggung jawabnya di rumah, sekolah, dan lingkungan sekitar serta kaitannya dengan keimanan kepada Tuhan YME.</v>
      </c>
      <c r="C44" s="192"/>
      <c r="D44" s="192"/>
      <c r="E44" s="192"/>
      <c r="F44" s="192"/>
      <c r="G44" s="191"/>
      <c r="H44" s="191"/>
      <c r="I44" s="191"/>
      <c r="J44" s="202"/>
      <c r="K44" s="203"/>
      <c r="L44" s="90"/>
      <c r="M44" s="78"/>
      <c r="N44" s="190"/>
      <c r="O44" s="190"/>
      <c r="P44" s="190"/>
      <c r="Q44" s="190"/>
    </row>
    <row r="45" spans="1:17" s="95" customFormat="1" ht="18.75" hidden="1" customHeight="1" x14ac:dyDescent="0.25">
      <c r="A45" s="102"/>
      <c r="B45" s="103">
        <f>BERIMAN!BC5</f>
        <v>0</v>
      </c>
      <c r="C45" s="104"/>
      <c r="D45" s="104"/>
      <c r="E45" s="104"/>
      <c r="F45" s="105"/>
      <c r="G45" s="191" t="str">
        <f>IF(N45=1,"√","-")</f>
        <v>-</v>
      </c>
      <c r="H45" s="191" t="str">
        <f>IF(O45=1,"√","-")</f>
        <v>-</v>
      </c>
      <c r="I45" s="191" t="str">
        <f>IF(P45=1,"√","-")</f>
        <v>-</v>
      </c>
      <c r="J45" s="93"/>
      <c r="K45" s="196" t="str">
        <f t="shared" ref="K45" si="40">IF(Q45=1,"√","-")</f>
        <v>-</v>
      </c>
      <c r="L45" s="90"/>
      <c r="M45" s="78"/>
      <c r="N45" s="190">
        <f>VLOOKUP($L$2,[1]BERIMAN!$A$4:$BJ$47,55,0)</f>
        <v>0</v>
      </c>
      <c r="O45" s="190">
        <f>VLOOKUP($L$2,[1]BERIMAN!$A$4:$BJ$47,56,0)</f>
        <v>0</v>
      </c>
      <c r="P45" s="190">
        <f>VLOOKUP($L$2,[1]BERIMAN!$A$4:$BJ$47,57,0)</f>
        <v>0</v>
      </c>
      <c r="Q45" s="190">
        <f>VLOOKUP($L$2,[1]BERIMAN!$A$4:$BJ$47,58,0)</f>
        <v>0</v>
      </c>
    </row>
    <row r="46" spans="1:17" s="95" customFormat="1" ht="18.75" hidden="1" customHeight="1" x14ac:dyDescent="0.25">
      <c r="A46" s="102"/>
      <c r="B46" s="192" t="e">
        <f>VLOOKUP(B45,DESKRIPSI!$C$1:$E$48,2,0)</f>
        <v>#N/A</v>
      </c>
      <c r="C46" s="192"/>
      <c r="D46" s="192"/>
      <c r="E46" s="192"/>
      <c r="F46" s="192"/>
      <c r="G46" s="191"/>
      <c r="H46" s="191"/>
      <c r="I46" s="191"/>
      <c r="J46" s="93"/>
      <c r="K46" s="196"/>
      <c r="L46" s="90"/>
      <c r="M46" s="78"/>
      <c r="N46" s="190"/>
      <c r="O46" s="190"/>
      <c r="P46" s="190"/>
      <c r="Q46" s="190"/>
    </row>
    <row r="47" spans="1:17" s="95" customFormat="1" ht="18.75" hidden="1" customHeight="1" x14ac:dyDescent="0.25">
      <c r="A47" s="102"/>
      <c r="B47" s="103">
        <f>BERIMAN!BG5</f>
        <v>0</v>
      </c>
      <c r="C47" s="104"/>
      <c r="D47" s="104"/>
      <c r="E47" s="104"/>
      <c r="F47" s="105"/>
      <c r="G47" s="191" t="str">
        <f>IF(N47=1,"√","-")</f>
        <v>-</v>
      </c>
      <c r="H47" s="191" t="str">
        <f>IF(O47=1,"√","-")</f>
        <v>-</v>
      </c>
      <c r="I47" s="191" t="str">
        <f>IF(P47=1,"√","-")</f>
        <v>-</v>
      </c>
      <c r="J47" s="93"/>
      <c r="K47" s="196" t="str">
        <f t="shared" ref="K47" si="41">IF(Q47=1,"√","-")</f>
        <v>-</v>
      </c>
      <c r="L47" s="90"/>
      <c r="M47" s="78"/>
      <c r="N47" s="190">
        <f>VLOOKUP($L$2,[1]BERIMAN!$A$4:$BJ$47,59,0)</f>
        <v>0</v>
      </c>
      <c r="O47" s="190">
        <f>VLOOKUP($L$2,[1]BERIMAN!$A$4:$BJ$47,60,0)</f>
        <v>0</v>
      </c>
      <c r="P47" s="190">
        <f>VLOOKUP($L$2,[1]BERIMAN!$A$4:$BJ$47,61,0)</f>
        <v>0</v>
      </c>
      <c r="Q47" s="190">
        <f>VLOOKUP($L$2,[1]BERIMAN!$A$4:$BJ$47,62,0)</f>
        <v>0</v>
      </c>
    </row>
    <row r="48" spans="1:17" s="95" customFormat="1" ht="18.75" hidden="1" customHeight="1" x14ac:dyDescent="0.25">
      <c r="A48" s="102"/>
      <c r="B48" s="192" t="e">
        <f>VLOOKUP(B47,DESKRIPSI!$C$1:$E$48,2,0)</f>
        <v>#N/A</v>
      </c>
      <c r="C48" s="192"/>
      <c r="D48" s="192"/>
      <c r="E48" s="192"/>
      <c r="F48" s="192"/>
      <c r="G48" s="191"/>
      <c r="H48" s="191"/>
      <c r="I48" s="191"/>
      <c r="J48" s="93"/>
      <c r="K48" s="196"/>
      <c r="L48" s="90"/>
      <c r="M48" s="78"/>
      <c r="N48" s="190"/>
      <c r="O48" s="190"/>
      <c r="P48" s="190"/>
      <c r="Q48" s="190"/>
    </row>
    <row r="49" spans="1:17" ht="18.75" customHeight="1" x14ac:dyDescent="0.25">
      <c r="A49" s="88">
        <v>2</v>
      </c>
      <c r="B49" s="232" t="str">
        <f>MANDIRI!$B$4</f>
        <v>MANDIRI</v>
      </c>
      <c r="C49" s="232"/>
      <c r="D49" s="232"/>
      <c r="E49" s="232"/>
      <c r="F49" s="232"/>
      <c r="G49" s="79" t="s">
        <v>95</v>
      </c>
      <c r="H49" s="79" t="s">
        <v>97</v>
      </c>
      <c r="I49" s="79" t="s">
        <v>96</v>
      </c>
      <c r="J49" s="80"/>
      <c r="K49" s="81" t="s">
        <v>151</v>
      </c>
      <c r="L49" s="90"/>
      <c r="N49" s="79" t="s">
        <v>95</v>
      </c>
      <c r="O49" s="79" t="s">
        <v>97</v>
      </c>
      <c r="P49" s="79" t="s">
        <v>96</v>
      </c>
      <c r="Q49" s="79" t="s">
        <v>151</v>
      </c>
    </row>
    <row r="50" spans="1:17" ht="34.5" customHeight="1" x14ac:dyDescent="0.25">
      <c r="A50" s="106"/>
      <c r="B50" s="233" t="str">
        <f>MANDIRI!$C$5</f>
        <v xml:space="preserve">Mengenali kualitas dan minat diri serta tantangan yang dihadapi
</v>
      </c>
      <c r="C50" s="233"/>
      <c r="D50" s="233"/>
      <c r="E50" s="233"/>
      <c r="F50" s="233"/>
      <c r="G50" s="191" t="str">
        <f t="shared" si="36"/>
        <v>-</v>
      </c>
      <c r="H50" s="191" t="str">
        <f t="shared" ref="H50" si="42">IF(O50=1,"√","-")</f>
        <v>-</v>
      </c>
      <c r="I50" s="191" t="str">
        <f t="shared" ref="I50" si="43">IF(P50=1,"√","-")</f>
        <v>-</v>
      </c>
      <c r="J50" s="200" t="str">
        <f>IF(Q50=1,"√","-")</f>
        <v>-</v>
      </c>
      <c r="K50" s="201"/>
      <c r="L50" s="90"/>
      <c r="N50" s="190">
        <f>VLOOKUP($L$2,MANDIRI!$A$4:$AX$47,3,0)</f>
        <v>0</v>
      </c>
      <c r="O50" s="190">
        <f>VLOOKUP($L$2,MANDIRI!$A$4:$AX$47,4,0)</f>
        <v>0</v>
      </c>
      <c r="P50" s="190">
        <f>VLOOKUP($L$2,MANDIRI!$A$4:$AX$47,5,0)</f>
        <v>0</v>
      </c>
      <c r="Q50" s="190">
        <f>VLOOKUP($L$2,MANDIRI!$A$4:$AX$47,6,0)</f>
        <v>0</v>
      </c>
    </row>
    <row r="51" spans="1:17" ht="71.25" customHeight="1" x14ac:dyDescent="0.25">
      <c r="A51" s="107"/>
      <c r="B51" s="192" t="str">
        <f>VLOOKUP(B50,DESKRIPSI!$C$1:$E$48,2,0)</f>
        <v>Mengidentifikasi dan menggambarkan kemampuan, prestasi, dan ketertarikannya secara subjektif</v>
      </c>
      <c r="C51" s="192"/>
      <c r="D51" s="192"/>
      <c r="E51" s="192"/>
      <c r="F51" s="192"/>
      <c r="G51" s="191"/>
      <c r="H51" s="191"/>
      <c r="I51" s="191"/>
      <c r="J51" s="202"/>
      <c r="K51" s="203"/>
      <c r="L51" s="90"/>
      <c r="N51" s="190"/>
      <c r="O51" s="190"/>
      <c r="P51" s="190"/>
      <c r="Q51" s="190"/>
    </row>
    <row r="52" spans="1:17" ht="18.75" hidden="1" customHeight="1" x14ac:dyDescent="0.25">
      <c r="A52" s="107"/>
      <c r="B52" s="211">
        <f>MANDIRI!$G$5</f>
        <v>0</v>
      </c>
      <c r="C52" s="211"/>
      <c r="D52" s="211"/>
      <c r="E52" s="211"/>
      <c r="F52" s="211"/>
      <c r="G52" s="191" t="str">
        <f t="shared" ref="G52" si="44">IF(N52=1,"√","-")</f>
        <v>-</v>
      </c>
      <c r="H52" s="191" t="str">
        <f t="shared" ref="H52" si="45">IF(O52=1,"√","-")</f>
        <v>-</v>
      </c>
      <c r="I52" s="191" t="str">
        <f t="shared" ref="I52" si="46">IF(P52=1,"√","-")</f>
        <v>-</v>
      </c>
      <c r="J52" s="93"/>
      <c r="K52" s="196" t="str">
        <f t="shared" ref="K52" si="47">IF(Q52=1,"√","-")</f>
        <v>-</v>
      </c>
      <c r="L52" s="90"/>
      <c r="N52" s="190">
        <f>VLOOKUP($L$2,MANDIRI!$A$4:$AX$47,7,0)</f>
        <v>0</v>
      </c>
      <c r="O52" s="190">
        <f>VLOOKUP($L$2,MANDIRI!$A$4:$AX$47,8,0)</f>
        <v>0</v>
      </c>
      <c r="P52" s="190">
        <f>VLOOKUP($L$2,MANDIRI!$A$4:$AX$47,9,0)</f>
        <v>0</v>
      </c>
      <c r="Q52" s="190">
        <f>VLOOKUP($L$2,MANDIRI!$A$4:$AX$47,10,0)</f>
        <v>0</v>
      </c>
    </row>
    <row r="53" spans="1:17" ht="18.75" hidden="1" customHeight="1" x14ac:dyDescent="0.25">
      <c r="A53" s="107"/>
      <c r="B53" s="192" t="e">
        <f>VLOOKUP(B52,DESKRIPSI!$C$1:$E$48,2,0)</f>
        <v>#N/A</v>
      </c>
      <c r="C53" s="192"/>
      <c r="D53" s="192"/>
      <c r="E53" s="192"/>
      <c r="F53" s="192"/>
      <c r="G53" s="191"/>
      <c r="H53" s="191"/>
      <c r="I53" s="191"/>
      <c r="J53" s="93"/>
      <c r="K53" s="196"/>
      <c r="L53" s="90"/>
      <c r="N53" s="190"/>
      <c r="O53" s="190"/>
      <c r="P53" s="190"/>
      <c r="Q53" s="190"/>
    </row>
    <row r="54" spans="1:17" s="95" customFormat="1" ht="18.75" hidden="1" customHeight="1" x14ac:dyDescent="0.25">
      <c r="A54" s="91"/>
      <c r="B54" s="211">
        <f>MANDIRI!$K$5</f>
        <v>0</v>
      </c>
      <c r="C54" s="211"/>
      <c r="D54" s="211"/>
      <c r="E54" s="211"/>
      <c r="F54" s="211"/>
      <c r="G54" s="191" t="str">
        <f t="shared" ref="G54" si="48">IF(N54=1,"√","-")</f>
        <v>-</v>
      </c>
      <c r="H54" s="191" t="str">
        <f t="shared" ref="H54" si="49">IF(O54=1,"√","-")</f>
        <v>-</v>
      </c>
      <c r="I54" s="191" t="str">
        <f t="shared" ref="I54" si="50">IF(P54=1,"√","-")</f>
        <v>-</v>
      </c>
      <c r="J54" s="93"/>
      <c r="K54" s="196" t="str">
        <f t="shared" ref="K54" si="51">IF(Q54=1,"√","-")</f>
        <v>-</v>
      </c>
      <c r="L54" s="90"/>
      <c r="M54" s="78"/>
      <c r="N54" s="190">
        <f>VLOOKUP($L$2,MANDIRI!$A$4:$AX$47,11,0)</f>
        <v>0</v>
      </c>
      <c r="O54" s="190">
        <f>VLOOKUP($L$2,MANDIRI!$A$4:$AX$47,12,0)</f>
        <v>0</v>
      </c>
      <c r="P54" s="190">
        <f>VLOOKUP($L$2,MANDIRI!$A$4:$AX$47,13,0)</f>
        <v>0</v>
      </c>
      <c r="Q54" s="190">
        <f>VLOOKUP($L$2,MANDIRI!$A$4:$AX$47,14,0)</f>
        <v>0</v>
      </c>
    </row>
    <row r="55" spans="1:17" s="95" customFormat="1" ht="18.75" hidden="1" customHeight="1" x14ac:dyDescent="0.25">
      <c r="A55" s="91"/>
      <c r="B55" s="192" t="e">
        <f>VLOOKUP(B54,DESKRIPSI!$C$1:$E$48,2,0)</f>
        <v>#N/A</v>
      </c>
      <c r="C55" s="192"/>
      <c r="D55" s="192"/>
      <c r="E55" s="192"/>
      <c r="F55" s="192"/>
      <c r="G55" s="191"/>
      <c r="H55" s="191"/>
      <c r="I55" s="191"/>
      <c r="J55" s="93"/>
      <c r="K55" s="196"/>
      <c r="L55" s="90"/>
      <c r="M55" s="78"/>
      <c r="N55" s="190"/>
      <c r="O55" s="190"/>
      <c r="P55" s="190"/>
      <c r="Q55" s="190"/>
    </row>
    <row r="56" spans="1:17" s="95" customFormat="1" ht="34.5" customHeight="1" x14ac:dyDescent="0.25">
      <c r="A56" s="91"/>
      <c r="B56" s="211" t="str">
        <f>MANDIRI!$O$5</f>
        <v>Percaya diri, tangguh (resilient), dan adaptif</v>
      </c>
      <c r="C56" s="211"/>
      <c r="D56" s="211"/>
      <c r="E56" s="211"/>
      <c r="F56" s="211"/>
      <c r="G56" s="191" t="str">
        <f t="shared" ref="G56" si="52">IF(N56=1,"√","-")</f>
        <v>-</v>
      </c>
      <c r="H56" s="191" t="str">
        <f t="shared" ref="H56" si="53">IF(O56=1,"√","-")</f>
        <v>-</v>
      </c>
      <c r="I56" s="191" t="str">
        <f t="shared" ref="I56" si="54">IF(P56=1,"√","-")</f>
        <v>-</v>
      </c>
      <c r="J56" s="200" t="str">
        <f>IF(Q56=1,"√","-")</f>
        <v>-</v>
      </c>
      <c r="K56" s="201"/>
      <c r="L56" s="90"/>
      <c r="M56" s="78"/>
      <c r="N56" s="190">
        <f>VLOOKUP($L$2,MANDIRI!$A$4:$AX$47,15,0)</f>
        <v>0</v>
      </c>
      <c r="O56" s="190">
        <f>VLOOKUP($L$2,MANDIRI!$A$4:$AX$47,16,0)</f>
        <v>0</v>
      </c>
      <c r="P56" s="190">
        <f>VLOOKUP($L$2,MANDIRI!$A$4:$AX$47,17,0)</f>
        <v>0</v>
      </c>
      <c r="Q56" s="190">
        <f>VLOOKUP($L$2,MANDIRI!$A$4:$AX$47,18,0)</f>
        <v>0</v>
      </c>
    </row>
    <row r="57" spans="1:17" s="95" customFormat="1" ht="71.25" customHeight="1" x14ac:dyDescent="0.25">
      <c r="A57" s="94"/>
      <c r="B57" s="192" t="str">
        <f>VLOOKUP(B56,DESKRIPSI!$C$1:$E$48,2,0)</f>
        <v>Berani mencoba dan adaptif menghadapi situasi baru serta bertahan mengerjakan tugas_x0002_tugas yang disepakati hingga tuntas</v>
      </c>
      <c r="C57" s="192"/>
      <c r="D57" s="192"/>
      <c r="E57" s="192"/>
      <c r="F57" s="192"/>
      <c r="G57" s="191"/>
      <c r="H57" s="191"/>
      <c r="I57" s="191"/>
      <c r="J57" s="202"/>
      <c r="K57" s="203"/>
      <c r="L57" s="90"/>
      <c r="M57" s="78"/>
      <c r="N57" s="190"/>
      <c r="O57" s="190"/>
      <c r="P57" s="190"/>
      <c r="Q57" s="190"/>
    </row>
    <row r="58" spans="1:17" s="95" customFormat="1" ht="18.75" hidden="1" customHeight="1" x14ac:dyDescent="0.25">
      <c r="A58" s="102"/>
      <c r="B58" s="211">
        <f>MANDIRI!$S$5</f>
        <v>0</v>
      </c>
      <c r="C58" s="211"/>
      <c r="D58" s="211"/>
      <c r="E58" s="211"/>
      <c r="F58" s="211"/>
      <c r="G58" s="191" t="str">
        <f t="shared" ref="G58" si="55">IF(N58=1,"√","-")</f>
        <v>-</v>
      </c>
      <c r="H58" s="191" t="str">
        <f t="shared" ref="H58" si="56">IF(O58=1,"√","-")</f>
        <v>-</v>
      </c>
      <c r="I58" s="191" t="str">
        <f t="shared" ref="I58" si="57">IF(P58=1,"√","-")</f>
        <v>-</v>
      </c>
      <c r="J58" s="93"/>
      <c r="K58" s="196" t="str">
        <f t="shared" ref="K58" si="58">IF(Q58=1,"√","-")</f>
        <v>-</v>
      </c>
      <c r="L58" s="90"/>
      <c r="M58" s="78"/>
      <c r="N58" s="190">
        <f>VLOOKUP($L$2,MANDIRI!$A$4:$AX$47,19,0)</f>
        <v>0</v>
      </c>
      <c r="O58" s="190">
        <f>VLOOKUP($L$2,MANDIRI!$A$4:$AX$47,20,0)</f>
        <v>0</v>
      </c>
      <c r="P58" s="190">
        <f>VLOOKUP($L$2,MANDIRI!$A$4:$AX$47,21,0)</f>
        <v>0</v>
      </c>
      <c r="Q58" s="190">
        <f>VLOOKUP($L$2,MANDIRI!$A$4:$AX$47,22,0)</f>
        <v>0</v>
      </c>
    </row>
    <row r="59" spans="1:17" s="95" customFormat="1" ht="18.75" hidden="1" customHeight="1" x14ac:dyDescent="0.25">
      <c r="A59" s="102"/>
      <c r="B59" s="192" t="e">
        <f>VLOOKUP(B58,DESKRIPSI!$C$1:$E$48,2,0)</f>
        <v>#N/A</v>
      </c>
      <c r="C59" s="192"/>
      <c r="D59" s="192"/>
      <c r="E59" s="192"/>
      <c r="F59" s="192"/>
      <c r="G59" s="191"/>
      <c r="H59" s="191"/>
      <c r="I59" s="191"/>
      <c r="J59" s="93"/>
      <c r="K59" s="196"/>
      <c r="L59" s="90"/>
      <c r="M59" s="78"/>
      <c r="N59" s="190"/>
      <c r="O59" s="190"/>
      <c r="P59" s="190"/>
      <c r="Q59" s="190"/>
    </row>
    <row r="60" spans="1:17" s="95" customFormat="1" ht="18.75" hidden="1" customHeight="1" x14ac:dyDescent="0.25">
      <c r="A60" s="102"/>
      <c r="B60" s="211">
        <f>MANDIRI!$W$5</f>
        <v>0</v>
      </c>
      <c r="C60" s="211"/>
      <c r="D60" s="211"/>
      <c r="E60" s="211"/>
      <c r="F60" s="211"/>
      <c r="G60" s="191" t="str">
        <f t="shared" ref="G60" si="59">IF(N60=1,"√","-")</f>
        <v>-</v>
      </c>
      <c r="H60" s="191" t="str">
        <f t="shared" ref="H60" si="60">IF(O60=1,"√","-")</f>
        <v>-</v>
      </c>
      <c r="I60" s="191" t="str">
        <f t="shared" ref="I60" si="61">IF(P60=1,"√","-")</f>
        <v>-</v>
      </c>
      <c r="J60" s="93"/>
      <c r="K60" s="196" t="str">
        <f t="shared" ref="K60" si="62">IF(Q60=1,"√","-")</f>
        <v>-</v>
      </c>
      <c r="L60" s="90"/>
      <c r="M60" s="78"/>
      <c r="N60" s="190">
        <f>VLOOKUP($L$2,MANDIRI!$A$4:$AX$47,23,0)</f>
        <v>0</v>
      </c>
      <c r="O60" s="190">
        <f>VLOOKUP($L$2,MANDIRI!$A$4:$AX$47,24,0)</f>
        <v>0</v>
      </c>
      <c r="P60" s="190">
        <f>VLOOKUP($L$2,MANDIRI!$A$4:$AX$47,25,0)</f>
        <v>0</v>
      </c>
      <c r="Q60" s="190">
        <f>VLOOKUP($L$2,MANDIRI!$A$4:$AX$47,26,0)</f>
        <v>0</v>
      </c>
    </row>
    <row r="61" spans="1:17" s="95" customFormat="1" ht="18.75" hidden="1" customHeight="1" x14ac:dyDescent="0.25">
      <c r="A61" s="102"/>
      <c r="B61" s="192" t="e">
        <f>VLOOKUP(B60,DESKRIPSI!$C$1:$E$48,2,0)</f>
        <v>#N/A</v>
      </c>
      <c r="C61" s="192"/>
      <c r="D61" s="192"/>
      <c r="E61" s="192"/>
      <c r="F61" s="192"/>
      <c r="G61" s="191"/>
      <c r="H61" s="191"/>
      <c r="I61" s="191"/>
      <c r="J61" s="93"/>
      <c r="K61" s="196"/>
      <c r="L61" s="90"/>
      <c r="M61" s="78"/>
      <c r="N61" s="190"/>
      <c r="O61" s="190"/>
      <c r="P61" s="190"/>
      <c r="Q61" s="190"/>
    </row>
    <row r="62" spans="1:17" ht="18.75" hidden="1" customHeight="1" x14ac:dyDescent="0.25">
      <c r="A62" s="101"/>
      <c r="B62" s="108">
        <f>MANDIRI!$AA$5</f>
        <v>0</v>
      </c>
      <c r="C62" s="108"/>
      <c r="D62" s="108"/>
      <c r="E62" s="108"/>
      <c r="F62" s="108"/>
      <c r="G62" s="191" t="str">
        <f t="shared" ref="G62" si="63">IF(N62=1,"√","-")</f>
        <v>-</v>
      </c>
      <c r="H62" s="191" t="str">
        <f t="shared" ref="H62" si="64">IF(O62=1,"√","-")</f>
        <v>-</v>
      </c>
      <c r="I62" s="191" t="str">
        <f t="shared" ref="I62" si="65">IF(P62=1,"√","-")</f>
        <v>-</v>
      </c>
      <c r="J62" s="93"/>
      <c r="K62" s="196" t="str">
        <f t="shared" ref="K62" si="66">IF(Q62=1,"√","-")</f>
        <v>-</v>
      </c>
      <c r="N62" s="190">
        <f>VLOOKUP($L$2,MANDIRI!$A$4:$AX$47,27,0)</f>
        <v>0</v>
      </c>
      <c r="O62" s="190">
        <f>VLOOKUP($L$2,MANDIRI!$A$4:$AX$47,28,0)</f>
        <v>0</v>
      </c>
      <c r="P62" s="190">
        <f>VLOOKUP($L$2,MANDIRI!$A$4:$AX$47,29,0)</f>
        <v>0</v>
      </c>
      <c r="Q62" s="190">
        <f>VLOOKUP($L$2,MANDIRI!$A$4:$AX$47,30,0)</f>
        <v>0</v>
      </c>
    </row>
    <row r="63" spans="1:17" ht="18.75" hidden="1" customHeight="1" x14ac:dyDescent="0.25">
      <c r="A63" s="101"/>
      <c r="B63" s="192" t="e">
        <f>VLOOKUP(B62,DESKRIPSI!$C$1:$E$48,2,0)</f>
        <v>#N/A</v>
      </c>
      <c r="C63" s="192"/>
      <c r="D63" s="192"/>
      <c r="E63" s="192"/>
      <c r="F63" s="192"/>
      <c r="G63" s="191"/>
      <c r="H63" s="191"/>
      <c r="I63" s="191"/>
      <c r="J63" s="93"/>
      <c r="K63" s="196"/>
      <c r="N63" s="190"/>
      <c r="O63" s="190"/>
      <c r="P63" s="190"/>
      <c r="Q63" s="190"/>
    </row>
    <row r="64" spans="1:17" ht="18.75" hidden="1" customHeight="1" x14ac:dyDescent="0.25">
      <c r="A64" s="92"/>
      <c r="B64" s="211">
        <f>MANDIRI!$AE$5</f>
        <v>0</v>
      </c>
      <c r="C64" s="211"/>
      <c r="D64" s="211"/>
      <c r="E64" s="211"/>
      <c r="F64" s="211"/>
      <c r="G64" s="191" t="str">
        <f t="shared" ref="G64" si="67">IF(N64=1,"√","-")</f>
        <v>-</v>
      </c>
      <c r="H64" s="191" t="str">
        <f t="shared" ref="H64" si="68">IF(O64=1,"√","-")</f>
        <v>-</v>
      </c>
      <c r="I64" s="191" t="str">
        <f t="shared" ref="I64" si="69">IF(P64=1,"√","-")</f>
        <v>-</v>
      </c>
      <c r="J64" s="93"/>
      <c r="K64" s="196" t="str">
        <f t="shared" ref="K64" si="70">IF(Q64=1,"√","-")</f>
        <v>-</v>
      </c>
      <c r="L64" s="84"/>
      <c r="N64" s="190">
        <f>VLOOKUP($L$2,MANDIRI!$A$4:$AX$47,31,0)</f>
        <v>0</v>
      </c>
      <c r="O64" s="190">
        <f>VLOOKUP($L$2,MANDIRI!$A$4:$AX$47,32,0)</f>
        <v>0</v>
      </c>
      <c r="P64" s="190">
        <f>VLOOKUP($L$2,MANDIRI!$A$4:$AX$47,33,0)</f>
        <v>0</v>
      </c>
      <c r="Q64" s="190">
        <f>VLOOKUP($L$2,MANDIRI!$A$4:$AX$47,34,0)</f>
        <v>0</v>
      </c>
    </row>
    <row r="65" spans="1:17" ht="18.75" hidden="1" customHeight="1" x14ac:dyDescent="0.25">
      <c r="A65" s="92"/>
      <c r="B65" s="192" t="e">
        <f>VLOOKUP(B64,DESKRIPSI!$C$1:$E$48,2,0)</f>
        <v>#N/A</v>
      </c>
      <c r="C65" s="192"/>
      <c r="D65" s="192"/>
      <c r="E65" s="192"/>
      <c r="F65" s="192"/>
      <c r="G65" s="191"/>
      <c r="H65" s="191"/>
      <c r="I65" s="191"/>
      <c r="J65" s="93"/>
      <c r="K65" s="196"/>
      <c r="L65" s="84"/>
      <c r="N65" s="190"/>
      <c r="O65" s="190"/>
      <c r="P65" s="190"/>
      <c r="Q65" s="190"/>
    </row>
    <row r="66" spans="1:17" s="95" customFormat="1" ht="18.75" hidden="1" customHeight="1" x14ac:dyDescent="0.25">
      <c r="A66" s="102"/>
      <c r="B66" s="211">
        <f>MANDIRI!$AI$5</f>
        <v>0</v>
      </c>
      <c r="C66" s="211"/>
      <c r="D66" s="211"/>
      <c r="E66" s="211"/>
      <c r="F66" s="211"/>
      <c r="G66" s="191" t="str">
        <f t="shared" ref="G66" si="71">IF(N66=1,"√","-")</f>
        <v>-</v>
      </c>
      <c r="H66" s="191" t="str">
        <f t="shared" ref="H66" si="72">IF(O66=1,"√","-")</f>
        <v>-</v>
      </c>
      <c r="I66" s="191" t="str">
        <f t="shared" ref="I66" si="73">IF(P66=1,"√","-")</f>
        <v>-</v>
      </c>
      <c r="J66" s="93"/>
      <c r="K66" s="196" t="str">
        <f t="shared" ref="K66" si="74">IF(Q66=1,"√","-")</f>
        <v>-</v>
      </c>
      <c r="L66" s="90"/>
      <c r="M66" s="109"/>
      <c r="N66" s="190">
        <f>VLOOKUP($L$2,MANDIRI!$A$4:$AX$47,35,0)</f>
        <v>0</v>
      </c>
      <c r="O66" s="190">
        <f>VLOOKUP($L$2,MANDIRI!$A$4:$AX$47,36,0)</f>
        <v>0</v>
      </c>
      <c r="P66" s="190">
        <f>VLOOKUP($L$2,MANDIRI!$A$4:$AX$47,37,0)</f>
        <v>0</v>
      </c>
      <c r="Q66" s="190">
        <f>VLOOKUP($L$2,MANDIRI!$A$4:$AX$47,38,0)</f>
        <v>0</v>
      </c>
    </row>
    <row r="67" spans="1:17" s="95" customFormat="1" ht="18.75" hidden="1" customHeight="1" x14ac:dyDescent="0.25">
      <c r="A67" s="102"/>
      <c r="B67" s="192" t="e">
        <f>VLOOKUP(B66,DESKRIPSI!$C$1:$E$48,2,0)</f>
        <v>#N/A</v>
      </c>
      <c r="C67" s="192"/>
      <c r="D67" s="192"/>
      <c r="E67" s="192"/>
      <c r="F67" s="192"/>
      <c r="G67" s="191"/>
      <c r="H67" s="191"/>
      <c r="I67" s="191"/>
      <c r="J67" s="93"/>
      <c r="K67" s="196"/>
      <c r="L67" s="90"/>
      <c r="M67" s="109"/>
      <c r="N67" s="190"/>
      <c r="O67" s="190"/>
      <c r="P67" s="190"/>
      <c r="Q67" s="190"/>
    </row>
    <row r="68" spans="1:17" s="95" customFormat="1" ht="18.75" hidden="1" customHeight="1" x14ac:dyDescent="0.25">
      <c r="A68" s="102"/>
      <c r="B68" s="211">
        <f>MANDIRI!$AM$5</f>
        <v>0</v>
      </c>
      <c r="C68" s="211"/>
      <c r="D68" s="211"/>
      <c r="E68" s="211"/>
      <c r="F68" s="211"/>
      <c r="G68" s="191" t="str">
        <f t="shared" ref="G68" si="75">IF(N68=1,"√","-")</f>
        <v>-</v>
      </c>
      <c r="H68" s="191" t="str">
        <f t="shared" ref="H68" si="76">IF(O68=1,"√","-")</f>
        <v>-</v>
      </c>
      <c r="I68" s="191" t="str">
        <f t="shared" ref="I68" si="77">IF(P68=1,"√","-")</f>
        <v>-</v>
      </c>
      <c r="J68" s="93"/>
      <c r="K68" s="196" t="str">
        <f t="shared" ref="K68" si="78">IF(Q68=1,"√","-")</f>
        <v>-</v>
      </c>
      <c r="L68" s="90"/>
      <c r="M68" s="109"/>
      <c r="N68" s="190">
        <f>VLOOKUP($L$2,MANDIRI!$A$4:$AX$47,39,0)</f>
        <v>0</v>
      </c>
      <c r="O68" s="190">
        <f>VLOOKUP($L$2,MANDIRI!$A$4:$AX$47,40,0)</f>
        <v>0</v>
      </c>
      <c r="P68" s="190">
        <f>VLOOKUP($L$2,MANDIRI!$A$4:$AX$47,41,0)</f>
        <v>0</v>
      </c>
      <c r="Q68" s="190">
        <f>VLOOKUP($L$2,MANDIRI!$A$4:$AX$47,42,0)</f>
        <v>0</v>
      </c>
    </row>
    <row r="69" spans="1:17" s="95" customFormat="1" ht="18.75" hidden="1" customHeight="1" x14ac:dyDescent="0.25">
      <c r="A69" s="102"/>
      <c r="B69" s="192" t="e">
        <f>VLOOKUP(B68,DESKRIPSI!$C$1:$E$48,2,0)</f>
        <v>#N/A</v>
      </c>
      <c r="C69" s="192"/>
      <c r="D69" s="192"/>
      <c r="E69" s="192"/>
      <c r="F69" s="192"/>
      <c r="G69" s="191"/>
      <c r="H69" s="191"/>
      <c r="I69" s="191"/>
      <c r="J69" s="93"/>
      <c r="K69" s="196"/>
      <c r="L69" s="90"/>
      <c r="M69" s="109"/>
      <c r="N69" s="190"/>
      <c r="O69" s="190"/>
      <c r="P69" s="190"/>
      <c r="Q69" s="190"/>
    </row>
    <row r="70" spans="1:17" s="95" customFormat="1" ht="18.75" hidden="1" customHeight="1" x14ac:dyDescent="0.25">
      <c r="A70" s="102"/>
      <c r="B70" s="211">
        <f>MANDIRI!$AQ$5</f>
        <v>0</v>
      </c>
      <c r="C70" s="211"/>
      <c r="D70" s="211"/>
      <c r="E70" s="211"/>
      <c r="F70" s="211"/>
      <c r="G70" s="191" t="str">
        <f t="shared" ref="G70" si="79">IF(N70=1,"√","-")</f>
        <v>-</v>
      </c>
      <c r="H70" s="191" t="str">
        <f t="shared" ref="H70" si="80">IF(O70=1,"√","-")</f>
        <v>-</v>
      </c>
      <c r="I70" s="191" t="str">
        <f t="shared" ref="I70" si="81">IF(P70=1,"√","-")</f>
        <v>-</v>
      </c>
      <c r="J70" s="93"/>
      <c r="K70" s="196" t="str">
        <f t="shared" ref="K70" si="82">IF(Q70=1,"√","-")</f>
        <v>-</v>
      </c>
      <c r="L70" s="90"/>
      <c r="M70" s="109"/>
      <c r="N70" s="190">
        <f>VLOOKUP($L$2,MANDIRI!$A$4:$AX$47,43,0)</f>
        <v>0</v>
      </c>
      <c r="O70" s="190">
        <f>VLOOKUP($L$2,MANDIRI!$A$4:$AX$47,44,0)</f>
        <v>0</v>
      </c>
      <c r="P70" s="190">
        <f>VLOOKUP($L$2,MANDIRI!$A$4:$AX$47,45,0)</f>
        <v>0</v>
      </c>
      <c r="Q70" s="190">
        <f>VLOOKUP($L$2,MANDIRI!$A$4:$AX$47,46,0)</f>
        <v>0</v>
      </c>
    </row>
    <row r="71" spans="1:17" s="95" customFormat="1" ht="18.75" hidden="1" customHeight="1" x14ac:dyDescent="0.25">
      <c r="A71" s="102"/>
      <c r="B71" s="192" t="e">
        <f>VLOOKUP(B70,DESKRIPSI!$C$1:$E$48,2,0)</f>
        <v>#N/A</v>
      </c>
      <c r="C71" s="192"/>
      <c r="D71" s="192"/>
      <c r="E71" s="192"/>
      <c r="F71" s="192"/>
      <c r="G71" s="191"/>
      <c r="H71" s="191"/>
      <c r="I71" s="191"/>
      <c r="J71" s="93"/>
      <c r="K71" s="196"/>
      <c r="L71" s="90"/>
      <c r="M71" s="109"/>
      <c r="N71" s="190"/>
      <c r="O71" s="190"/>
      <c r="P71" s="190"/>
      <c r="Q71" s="190"/>
    </row>
    <row r="72" spans="1:17" s="95" customFormat="1" ht="18.75" hidden="1" customHeight="1" x14ac:dyDescent="0.25">
      <c r="A72" s="102"/>
      <c r="B72" s="211">
        <f>MANDIRI!$AU$5</f>
        <v>0</v>
      </c>
      <c r="C72" s="211"/>
      <c r="D72" s="211"/>
      <c r="E72" s="211"/>
      <c r="F72" s="211"/>
      <c r="G72" s="191" t="str">
        <f t="shared" ref="G72" si="83">IF(N72=1,"√","-")</f>
        <v>-</v>
      </c>
      <c r="H72" s="191" t="str">
        <f t="shared" ref="H72" si="84">IF(O72=1,"√","-")</f>
        <v>-</v>
      </c>
      <c r="I72" s="191" t="str">
        <f t="shared" ref="I72" si="85">IF(P72=1,"√","-")</f>
        <v>-</v>
      </c>
      <c r="J72" s="93"/>
      <c r="K72" s="196" t="str">
        <f t="shared" ref="K72" si="86">IF(Q72=1,"√","-")</f>
        <v>-</v>
      </c>
      <c r="L72" s="90"/>
      <c r="M72" s="109"/>
      <c r="N72" s="190">
        <f>VLOOKUP($L$2,MANDIRI!$A$4:$AX$47,47,0)</f>
        <v>0</v>
      </c>
      <c r="O72" s="190">
        <f>VLOOKUP($L$2,MANDIRI!$A$4:$AX$47,48,0)</f>
        <v>0</v>
      </c>
      <c r="P72" s="190">
        <f>VLOOKUP($L$2,MANDIRI!$A$4:$AX$47,49,0)</f>
        <v>0</v>
      </c>
      <c r="Q72" s="190">
        <f>VLOOKUP($L$2,MANDIRI!$A$4:$AX$47,50,0)</f>
        <v>0</v>
      </c>
    </row>
    <row r="73" spans="1:17" s="95" customFormat="1" ht="18.75" hidden="1" customHeight="1" x14ac:dyDescent="0.25">
      <c r="A73" s="102"/>
      <c r="B73" s="192" t="e">
        <f>VLOOKUP(B72,DESKRIPSI!$C$1:$E$48,2,0)</f>
        <v>#N/A</v>
      </c>
      <c r="C73" s="192"/>
      <c r="D73" s="192"/>
      <c r="E73" s="192"/>
      <c r="F73" s="192"/>
      <c r="G73" s="191"/>
      <c r="H73" s="191"/>
      <c r="I73" s="191"/>
      <c r="J73" s="93"/>
      <c r="K73" s="196"/>
      <c r="L73" s="90"/>
      <c r="M73" s="109"/>
      <c r="N73" s="190"/>
      <c r="O73" s="190"/>
      <c r="P73" s="190"/>
      <c r="Q73" s="190"/>
    </row>
    <row r="74" spans="1:17" ht="18.75" customHeight="1" x14ac:dyDescent="0.25">
      <c r="A74" s="110">
        <v>3</v>
      </c>
      <c r="B74" s="235" t="str">
        <f>'GOTONG ROYONG'!$B$4</f>
        <v>BERGOTONG ROYONG</v>
      </c>
      <c r="C74" s="236"/>
      <c r="D74" s="236"/>
      <c r="E74" s="236"/>
      <c r="F74" s="237"/>
      <c r="G74" s="79" t="s">
        <v>95</v>
      </c>
      <c r="H74" s="79" t="s">
        <v>97</v>
      </c>
      <c r="I74" s="79" t="s">
        <v>96</v>
      </c>
      <c r="J74" s="80"/>
      <c r="K74" s="81" t="s">
        <v>151</v>
      </c>
      <c r="L74" s="90"/>
      <c r="N74" s="79" t="s">
        <v>95</v>
      </c>
      <c r="O74" s="79" t="s">
        <v>97</v>
      </c>
      <c r="P74" s="79" t="s">
        <v>96</v>
      </c>
      <c r="Q74" s="79" t="s">
        <v>151</v>
      </c>
    </row>
    <row r="75" spans="1:17" ht="34.5" customHeight="1" x14ac:dyDescent="0.25">
      <c r="A75" s="89"/>
      <c r="B75" s="193" t="str">
        <f>'GOTONG ROYONG'!$C$5</f>
        <v>Kerja sama</v>
      </c>
      <c r="C75" s="194"/>
      <c r="D75" s="194"/>
      <c r="E75" s="194"/>
      <c r="F75" s="195"/>
      <c r="G75" s="191" t="str">
        <f t="shared" ref="G75" si="87">IF(N75=1,"√","-")</f>
        <v>-</v>
      </c>
      <c r="H75" s="191" t="str">
        <f t="shared" ref="H75" si="88">IF(O75=1,"√","-")</f>
        <v>-</v>
      </c>
      <c r="I75" s="191" t="str">
        <f t="shared" ref="I75" si="89">IF(P75=1,"√","-")</f>
        <v>-</v>
      </c>
      <c r="J75" s="200" t="str">
        <f>IF(Q75=1,"√","-")</f>
        <v>-</v>
      </c>
      <c r="K75" s="201"/>
      <c r="L75" s="90"/>
      <c r="N75" s="190">
        <f>VLOOKUP($L$2,'GOTONG ROYONG'!$A$4:$AX$47,3,0)</f>
        <v>0</v>
      </c>
      <c r="O75" s="190">
        <f>VLOOKUP($L$2,'GOTONG ROYONG'!$A$4:$AX$47,4,0)</f>
        <v>0</v>
      </c>
      <c r="P75" s="190">
        <f>VLOOKUP($L$2,'GOTONG ROYONG'!$A$4:$AX$47,5,0)</f>
        <v>0</v>
      </c>
      <c r="Q75" s="190">
        <f>VLOOKUP($L$2,'GOTONG ROYONG'!$A$4:$AX$47,6,0)</f>
        <v>0</v>
      </c>
    </row>
    <row r="76" spans="1:17" ht="70.5" customHeight="1" x14ac:dyDescent="0.25">
      <c r="A76" s="91"/>
      <c r="B76" s="192" t="str">
        <f>VLOOKUP(B75,DESKRIPSI!$C$1:$E$48,2,0)</f>
        <v>Menerima dan melaksanakan tugas serta peran yang diberikan kelompok dalam sebuah kegiatan bersama.</v>
      </c>
      <c r="C76" s="192"/>
      <c r="D76" s="192"/>
      <c r="E76" s="192"/>
      <c r="F76" s="192"/>
      <c r="G76" s="191"/>
      <c r="H76" s="191"/>
      <c r="I76" s="191"/>
      <c r="J76" s="202"/>
      <c r="K76" s="203"/>
      <c r="L76" s="90"/>
      <c r="N76" s="190"/>
      <c r="O76" s="190"/>
      <c r="P76" s="190"/>
      <c r="Q76" s="190"/>
    </row>
    <row r="77" spans="1:17" ht="18.75" hidden="1" customHeight="1" x14ac:dyDescent="0.25">
      <c r="A77" s="107"/>
      <c r="B77" s="193">
        <f>'GOTONG ROYONG'!$G$5</f>
        <v>0</v>
      </c>
      <c r="C77" s="194"/>
      <c r="D77" s="194"/>
      <c r="E77" s="194"/>
      <c r="F77" s="195"/>
      <c r="G77" s="191" t="str">
        <f t="shared" ref="G77" si="90">IF(N77=1,"√","-")</f>
        <v>-</v>
      </c>
      <c r="H77" s="191" t="str">
        <f t="shared" ref="H77" si="91">IF(O77=1,"√","-")</f>
        <v>-</v>
      </c>
      <c r="I77" s="191" t="str">
        <f t="shared" ref="I77" si="92">IF(P77=1,"√","-")</f>
        <v>-</v>
      </c>
      <c r="J77" s="93"/>
      <c r="K77" s="196" t="str">
        <f t="shared" ref="K77" si="93">IF(Q77=1,"√","-")</f>
        <v>-</v>
      </c>
      <c r="L77" s="90"/>
      <c r="N77" s="190">
        <f>VLOOKUP($L$2,'GOTONG ROYONG'!$A$4:$AX$47,7,0)</f>
        <v>0</v>
      </c>
      <c r="O77" s="190">
        <f>VLOOKUP($L$2,'GOTONG ROYONG'!$A$4:$AX$47,8,0)</f>
        <v>0</v>
      </c>
      <c r="P77" s="190">
        <f>VLOOKUP($L$2,'GOTONG ROYONG'!$A$4:$AX$47,9,0)</f>
        <v>0</v>
      </c>
      <c r="Q77" s="190">
        <f>VLOOKUP($L$2,'GOTONG ROYONG'!$A$4:$AX$47,10,0)</f>
        <v>0</v>
      </c>
    </row>
    <row r="78" spans="1:17" ht="18.75" hidden="1" customHeight="1" x14ac:dyDescent="0.25">
      <c r="A78" s="107"/>
      <c r="B78" s="192" t="e">
        <f>VLOOKUP(B77,DESKRIPSI!$C$1:$E$48,2,0)</f>
        <v>#N/A</v>
      </c>
      <c r="C78" s="192"/>
      <c r="D78" s="192"/>
      <c r="E78" s="192"/>
      <c r="F78" s="192"/>
      <c r="G78" s="191"/>
      <c r="H78" s="191"/>
      <c r="I78" s="191"/>
      <c r="J78" s="93"/>
      <c r="K78" s="196"/>
      <c r="L78" s="90"/>
      <c r="N78" s="190"/>
      <c r="O78" s="190"/>
      <c r="P78" s="190"/>
      <c r="Q78" s="190"/>
    </row>
    <row r="79" spans="1:17" ht="18.75" hidden="1" customHeight="1" x14ac:dyDescent="0.25">
      <c r="A79" s="107"/>
      <c r="B79" s="193">
        <f>'GOTONG ROYONG'!$K$5</f>
        <v>0</v>
      </c>
      <c r="C79" s="194"/>
      <c r="D79" s="194"/>
      <c r="E79" s="194"/>
      <c r="F79" s="195"/>
      <c r="G79" s="191" t="str">
        <f t="shared" ref="G79" si="94">IF(N79=1,"√","-")</f>
        <v>-</v>
      </c>
      <c r="H79" s="191" t="str">
        <f t="shared" ref="H79" si="95">IF(O79=1,"√","-")</f>
        <v>-</v>
      </c>
      <c r="I79" s="191" t="str">
        <f t="shared" ref="I79" si="96">IF(P79=1,"√","-")</f>
        <v>-</v>
      </c>
      <c r="J79" s="93"/>
      <c r="K79" s="196" t="str">
        <f t="shared" ref="K79" si="97">IF(Q79=1,"√","-")</f>
        <v>-</v>
      </c>
      <c r="L79" s="90"/>
      <c r="N79" s="190">
        <f>VLOOKUP($L$2,'GOTONG ROYONG'!$A$4:$AX$47,11,0)</f>
        <v>0</v>
      </c>
      <c r="O79" s="190">
        <f>VLOOKUP($L$2,'GOTONG ROYONG'!$A$4:$AX$47,12,0)</f>
        <v>0</v>
      </c>
      <c r="P79" s="190">
        <f>VLOOKUP($L$2,'GOTONG ROYONG'!$A$4:$AX$47,13,0)</f>
        <v>0</v>
      </c>
      <c r="Q79" s="190">
        <f>VLOOKUP($L$2,'GOTONG ROYONG'!$A$4:$AX$47,14,0)</f>
        <v>0</v>
      </c>
    </row>
    <row r="80" spans="1:17" ht="18.75" hidden="1" customHeight="1" x14ac:dyDescent="0.25">
      <c r="A80" s="107"/>
      <c r="B80" s="192" t="e">
        <f>VLOOKUP(B79,DESKRIPSI!$C$1:$E$48,2,0)</f>
        <v>#N/A</v>
      </c>
      <c r="C80" s="192"/>
      <c r="D80" s="192"/>
      <c r="E80" s="192"/>
      <c r="F80" s="192"/>
      <c r="G80" s="191"/>
      <c r="H80" s="191"/>
      <c r="I80" s="191"/>
      <c r="J80" s="93"/>
      <c r="K80" s="196"/>
      <c r="L80" s="90"/>
      <c r="N80" s="190"/>
      <c r="O80" s="190"/>
      <c r="P80" s="190"/>
      <c r="Q80" s="190"/>
    </row>
    <row r="81" spans="1:17" ht="34.5" customHeight="1" x14ac:dyDescent="0.25">
      <c r="A81" s="107"/>
      <c r="B81" s="193" t="str">
        <f>'GOTONG ROYONG'!$O$5</f>
        <v>Tanggap terhadap lingkungan Sosial</v>
      </c>
      <c r="C81" s="194"/>
      <c r="D81" s="194"/>
      <c r="E81" s="194"/>
      <c r="F81" s="195"/>
      <c r="G81" s="191" t="str">
        <f t="shared" ref="G81" si="98">IF(N81=1,"√","-")</f>
        <v>-</v>
      </c>
      <c r="H81" s="191" t="str">
        <f t="shared" ref="H81" si="99">IF(O81=1,"√","-")</f>
        <v>-</v>
      </c>
      <c r="I81" s="191" t="str">
        <f t="shared" ref="I81" si="100">IF(P81=1,"√","-")</f>
        <v>-</v>
      </c>
      <c r="J81" s="200" t="str">
        <f>IF(Q81=1,"√","-")</f>
        <v>-</v>
      </c>
      <c r="K81" s="201"/>
      <c r="L81" s="90"/>
      <c r="N81" s="190">
        <f>VLOOKUP($L$2,'GOTONG ROYONG'!$A$4:$AX$47,15,0)</f>
        <v>0</v>
      </c>
      <c r="O81" s="190">
        <f>VLOOKUP($L$2,'GOTONG ROYONG'!$A$4:$AX$47,16,0)</f>
        <v>0</v>
      </c>
      <c r="P81" s="190">
        <f>VLOOKUP($L$2,'GOTONG ROYONG'!$A$4:$AX$47,17,0)</f>
        <v>0</v>
      </c>
      <c r="Q81" s="190">
        <f>VLOOKUP($L$2,'GOTONG ROYONG'!$A$4:$AX$47,18,0)</f>
        <v>0</v>
      </c>
    </row>
    <row r="82" spans="1:17" ht="70.5" customHeight="1" x14ac:dyDescent="0.25">
      <c r="A82" s="107"/>
      <c r="B82" s="192" t="str">
        <f>VLOOKUP(B81,DESKRIPSI!$C$1:$E$48,2,0)</f>
        <v>Peka dan mengapresiasi orang_x0002_orang di lingkungan sekitar, kemudian melakukan tindakan sederhana untuk mengungkapkannya.</v>
      </c>
      <c r="C82" s="192"/>
      <c r="D82" s="192"/>
      <c r="E82" s="192"/>
      <c r="F82" s="192"/>
      <c r="G82" s="191"/>
      <c r="H82" s="191"/>
      <c r="I82" s="191"/>
      <c r="J82" s="202"/>
      <c r="K82" s="203"/>
      <c r="L82" s="90"/>
      <c r="N82" s="190"/>
      <c r="O82" s="190"/>
      <c r="P82" s="190"/>
      <c r="Q82" s="190"/>
    </row>
    <row r="83" spans="1:17" ht="18.75" hidden="1" customHeight="1" x14ac:dyDescent="0.25">
      <c r="A83" s="107"/>
      <c r="B83" s="197">
        <f>'GOTONG ROYONG'!$S$5</f>
        <v>0</v>
      </c>
      <c r="C83" s="198"/>
      <c r="D83" s="198"/>
      <c r="E83" s="198"/>
      <c r="F83" s="199"/>
      <c r="G83" s="191" t="str">
        <f t="shared" ref="G83" si="101">IF(N83=1,"√","-")</f>
        <v>-</v>
      </c>
      <c r="H83" s="191" t="str">
        <f t="shared" ref="H83" si="102">IF(O83=1,"√","-")</f>
        <v>-</v>
      </c>
      <c r="I83" s="191" t="str">
        <f t="shared" ref="I83" si="103">IF(P83=1,"√","-")</f>
        <v>-</v>
      </c>
      <c r="J83" s="93"/>
      <c r="K83" s="196" t="str">
        <f t="shared" ref="K83" si="104">IF(Q83=1,"√","-")</f>
        <v>-</v>
      </c>
      <c r="L83" s="90"/>
      <c r="N83" s="190">
        <f>VLOOKUP($L$2,'GOTONG ROYONG'!$A$4:$AX$47,19,0)</f>
        <v>0</v>
      </c>
      <c r="O83" s="190">
        <f>VLOOKUP($L$2,'GOTONG ROYONG'!$A$4:$AX$47,20,0)</f>
        <v>0</v>
      </c>
      <c r="P83" s="190">
        <f>VLOOKUP($L$2,'GOTONG ROYONG'!$A$4:$AX$47,21,0)</f>
        <v>0</v>
      </c>
      <c r="Q83" s="190">
        <f>VLOOKUP($L$2,'GOTONG ROYONG'!$A$4:$AX$47,22,0)</f>
        <v>0</v>
      </c>
    </row>
    <row r="84" spans="1:17" ht="18.75" hidden="1" customHeight="1" x14ac:dyDescent="0.25">
      <c r="A84" s="107"/>
      <c r="B84" s="192" t="e">
        <f>VLOOKUP(B83,DESKRIPSI!$C$1:$E$48,2,0)</f>
        <v>#N/A</v>
      </c>
      <c r="C84" s="192"/>
      <c r="D84" s="192"/>
      <c r="E84" s="192"/>
      <c r="F84" s="192"/>
      <c r="G84" s="191"/>
      <c r="H84" s="191"/>
      <c r="I84" s="191"/>
      <c r="J84" s="93"/>
      <c r="K84" s="196"/>
      <c r="L84" s="90"/>
      <c r="N84" s="190"/>
      <c r="O84" s="190"/>
      <c r="P84" s="190"/>
      <c r="Q84" s="190"/>
    </row>
    <row r="85" spans="1:17" ht="18.75" hidden="1" customHeight="1" x14ac:dyDescent="0.25">
      <c r="A85" s="107"/>
      <c r="B85" s="197">
        <f>'GOTONG ROYONG'!$W$5</f>
        <v>0</v>
      </c>
      <c r="C85" s="198"/>
      <c r="D85" s="198"/>
      <c r="E85" s="198"/>
      <c r="F85" s="199"/>
      <c r="G85" s="191" t="str">
        <f t="shared" ref="G85" si="105">IF(N85=1,"√","-")</f>
        <v>-</v>
      </c>
      <c r="H85" s="191" t="str">
        <f t="shared" ref="H85" si="106">IF(O85=1,"√","-")</f>
        <v>-</v>
      </c>
      <c r="I85" s="191" t="str">
        <f t="shared" ref="I85" si="107">IF(P85=1,"√","-")</f>
        <v>-</v>
      </c>
      <c r="J85" s="93"/>
      <c r="K85" s="196" t="str">
        <f t="shared" ref="K85" si="108">IF(Q85=1,"√","-")</f>
        <v>-</v>
      </c>
      <c r="L85" s="90"/>
      <c r="N85" s="190">
        <f>VLOOKUP($L$2,'GOTONG ROYONG'!$A$4:$AX$47,23,0)</f>
        <v>0</v>
      </c>
      <c r="O85" s="190">
        <f>VLOOKUP($L$2,'GOTONG ROYONG'!$A$4:$AX$47,24,0)</f>
        <v>0</v>
      </c>
      <c r="P85" s="190">
        <f>VLOOKUP($L$2,'GOTONG ROYONG'!$A$4:$AX$47,25,0)</f>
        <v>0</v>
      </c>
      <c r="Q85" s="190">
        <f>VLOOKUP($L$2,'GOTONG ROYONG'!$A$4:$AX$47,26,0)</f>
        <v>0</v>
      </c>
    </row>
    <row r="86" spans="1:17" ht="18.75" hidden="1" customHeight="1" x14ac:dyDescent="0.25">
      <c r="A86" s="107"/>
      <c r="B86" s="192" t="e">
        <f>VLOOKUP(B85,DESKRIPSI!$C$1:$E$48,2,0)</f>
        <v>#N/A</v>
      </c>
      <c r="C86" s="192"/>
      <c r="D86" s="192"/>
      <c r="E86" s="192"/>
      <c r="F86" s="192"/>
      <c r="G86" s="191"/>
      <c r="H86" s="191"/>
      <c r="I86" s="191"/>
      <c r="J86" s="93"/>
      <c r="K86" s="196"/>
      <c r="L86" s="90"/>
      <c r="N86" s="190"/>
      <c r="O86" s="190"/>
      <c r="P86" s="190"/>
      <c r="Q86" s="190"/>
    </row>
    <row r="87" spans="1:17" s="95" customFormat="1" ht="34.5" customHeight="1" x14ac:dyDescent="0.25">
      <c r="A87" s="91"/>
      <c r="B87" s="193" t="str">
        <f>'GOTONG ROYONG'!$AA$5</f>
        <v>Berbagi</v>
      </c>
      <c r="C87" s="194"/>
      <c r="D87" s="194"/>
      <c r="E87" s="194"/>
      <c r="F87" s="195"/>
      <c r="G87" s="191" t="str">
        <f t="shared" ref="G87" si="109">IF(N87=1,"√","-")</f>
        <v>-</v>
      </c>
      <c r="H87" s="191" t="str">
        <f t="shared" ref="H87" si="110">IF(O87=1,"√","-")</f>
        <v>-</v>
      </c>
      <c r="I87" s="191" t="str">
        <f t="shared" ref="I87" si="111">IF(P87=1,"√","-")</f>
        <v>-</v>
      </c>
      <c r="J87" s="200" t="str">
        <f>IF(Q87=1,"√","-")</f>
        <v>-</v>
      </c>
      <c r="K87" s="201"/>
      <c r="L87" s="90"/>
      <c r="M87" s="109"/>
      <c r="N87" s="190">
        <f>VLOOKUP($L$2,'GOTONG ROYONG'!$A$4:$AX$47,27,0)</f>
        <v>0</v>
      </c>
      <c r="O87" s="190">
        <f>VLOOKUP($L$2,'GOTONG ROYONG'!$A$4:$AX$47,28,0)</f>
        <v>0</v>
      </c>
      <c r="P87" s="190">
        <f>VLOOKUP($L$2,'GOTONG ROYONG'!$A$4:$AX$47,29,0)</f>
        <v>0</v>
      </c>
      <c r="Q87" s="190">
        <f>VLOOKUP($L$2,'GOTONG ROYONG'!$A$4:$AX$47,30,0)</f>
        <v>0</v>
      </c>
    </row>
    <row r="88" spans="1:17" s="95" customFormat="1" ht="70.5" customHeight="1" x14ac:dyDescent="0.25">
      <c r="A88" s="94"/>
      <c r="B88" s="192" t="str">
        <f>VLOOKUP(B87,DESKRIPSI!$C$1:$E$48,2,0)</f>
        <v>Memberi dan menerima hal yang dianggap berharga dan penting kepada/dari orang_x0002_orang di lingkungan sekitar.</v>
      </c>
      <c r="C88" s="192"/>
      <c r="D88" s="192"/>
      <c r="E88" s="192"/>
      <c r="F88" s="192"/>
      <c r="G88" s="191"/>
      <c r="H88" s="191"/>
      <c r="I88" s="191"/>
      <c r="J88" s="202"/>
      <c r="K88" s="203"/>
      <c r="L88" s="90"/>
      <c r="M88" s="109"/>
      <c r="N88" s="190"/>
      <c r="O88" s="190"/>
      <c r="P88" s="190"/>
      <c r="Q88" s="190"/>
    </row>
    <row r="89" spans="1:17" s="95" customFormat="1" ht="18.75" hidden="1" customHeight="1" x14ac:dyDescent="0.25">
      <c r="A89" s="102"/>
      <c r="B89" s="193">
        <f>'GOTONG ROYONG'!$AE$5</f>
        <v>0</v>
      </c>
      <c r="C89" s="194"/>
      <c r="D89" s="194"/>
      <c r="E89" s="194"/>
      <c r="F89" s="195"/>
      <c r="G89" s="191" t="str">
        <f t="shared" ref="G89" si="112">IF(N89=1,"√","-")</f>
        <v>-</v>
      </c>
      <c r="H89" s="191" t="str">
        <f t="shared" ref="H89" si="113">IF(O89=1,"√","-")</f>
        <v>-</v>
      </c>
      <c r="I89" s="191" t="str">
        <f t="shared" ref="I89" si="114">IF(P89=1,"√","-")</f>
        <v>-</v>
      </c>
      <c r="J89" s="93"/>
      <c r="K89" s="196" t="str">
        <f t="shared" ref="K89" si="115">IF(Q89=1,"√","-")</f>
        <v>-</v>
      </c>
      <c r="L89" s="90"/>
      <c r="M89" s="109"/>
      <c r="N89" s="190">
        <f>VLOOKUP($L$2,'GOTONG ROYONG'!$A$4:$AX$47,31,0)</f>
        <v>0</v>
      </c>
      <c r="O89" s="190">
        <f>VLOOKUP($L$2,'GOTONG ROYONG'!$A$4:$AX$47,32,0)</f>
        <v>0</v>
      </c>
      <c r="P89" s="190">
        <f>VLOOKUP($L$2,'GOTONG ROYONG'!$A$4:$AX$47,33,0)</f>
        <v>0</v>
      </c>
      <c r="Q89" s="190">
        <f>VLOOKUP($L$2,'GOTONG ROYONG'!$A$4:$AX$47,34,0)</f>
        <v>0</v>
      </c>
    </row>
    <row r="90" spans="1:17" s="95" customFormat="1" ht="18.75" hidden="1" customHeight="1" x14ac:dyDescent="0.25">
      <c r="A90" s="102"/>
      <c r="B90" s="192" t="e">
        <f>VLOOKUP(B89,DESKRIPSI!$C$1:$E$48,2,0)</f>
        <v>#N/A</v>
      </c>
      <c r="C90" s="192"/>
      <c r="D90" s="192"/>
      <c r="E90" s="192"/>
      <c r="F90" s="192"/>
      <c r="G90" s="191"/>
      <c r="H90" s="191"/>
      <c r="I90" s="191"/>
      <c r="J90" s="93"/>
      <c r="K90" s="196"/>
      <c r="L90" s="90"/>
      <c r="M90" s="109"/>
      <c r="N90" s="190"/>
      <c r="O90" s="190"/>
      <c r="P90" s="190"/>
      <c r="Q90" s="190"/>
    </row>
    <row r="91" spans="1:17" ht="18.75" hidden="1" customHeight="1" x14ac:dyDescent="0.25">
      <c r="A91" s="101"/>
      <c r="B91" s="204">
        <f>'GOTONG ROYONG'!$AI$5</f>
        <v>0</v>
      </c>
      <c r="C91" s="205"/>
      <c r="D91" s="205"/>
      <c r="E91" s="205"/>
      <c r="F91" s="206"/>
      <c r="G91" s="191" t="str">
        <f t="shared" ref="G91" si="116">IF(N91=1,"√","-")</f>
        <v>-</v>
      </c>
      <c r="H91" s="191" t="str">
        <f t="shared" ref="H91" si="117">IF(O91=1,"√","-")</f>
        <v>-</v>
      </c>
      <c r="I91" s="191" t="str">
        <f t="shared" ref="I91" si="118">IF(P91=1,"√","-")</f>
        <v>-</v>
      </c>
      <c r="J91" s="93"/>
      <c r="K91" s="196" t="str">
        <f t="shared" ref="K91" si="119">IF(Q91=1,"√","-")</f>
        <v>-</v>
      </c>
      <c r="L91" s="90"/>
      <c r="N91" s="190">
        <f>VLOOKUP($L$2,'GOTONG ROYONG'!$A$4:$AX$47,35,0)</f>
        <v>0</v>
      </c>
      <c r="O91" s="190">
        <f>VLOOKUP($L$2,'GOTONG ROYONG'!$A$4:$AX$47,36,0)</f>
        <v>0</v>
      </c>
      <c r="P91" s="190">
        <f>VLOOKUP($L$2,'GOTONG ROYONG'!$A$4:$AX$47,37,0)</f>
        <v>0</v>
      </c>
      <c r="Q91" s="190">
        <f>VLOOKUP($L$2,'GOTONG ROYONG'!$A$4:$AX$47,38,0)</f>
        <v>0</v>
      </c>
    </row>
    <row r="92" spans="1:17" ht="18.75" hidden="1" customHeight="1" x14ac:dyDescent="0.25">
      <c r="A92" s="101"/>
      <c r="B92" s="192" t="e">
        <f>VLOOKUP(B91,DESKRIPSI!$C$1:$E$48,2,0)</f>
        <v>#N/A</v>
      </c>
      <c r="C92" s="192"/>
      <c r="D92" s="192"/>
      <c r="E92" s="192"/>
      <c r="F92" s="192"/>
      <c r="G92" s="191"/>
      <c r="H92" s="191"/>
      <c r="I92" s="191"/>
      <c r="J92" s="93"/>
      <c r="K92" s="196"/>
      <c r="L92" s="90"/>
      <c r="N92" s="190"/>
      <c r="O92" s="190"/>
      <c r="P92" s="190"/>
      <c r="Q92" s="190"/>
    </row>
    <row r="93" spans="1:17" ht="18.75" hidden="1" customHeight="1" x14ac:dyDescent="0.25">
      <c r="A93" s="101"/>
      <c r="B93" s="204">
        <f>'GOTONG ROYONG'!$AM$5</f>
        <v>0</v>
      </c>
      <c r="C93" s="205"/>
      <c r="D93" s="205"/>
      <c r="E93" s="205"/>
      <c r="F93" s="206"/>
      <c r="G93" s="191" t="str">
        <f t="shared" ref="G93" si="120">IF(N93=1,"√","-")</f>
        <v>-</v>
      </c>
      <c r="H93" s="191" t="str">
        <f t="shared" ref="H93" si="121">IF(O93=1,"√","-")</f>
        <v>-</v>
      </c>
      <c r="I93" s="191" t="str">
        <f t="shared" ref="I93" si="122">IF(P93=1,"√","-")</f>
        <v>-</v>
      </c>
      <c r="J93" s="93"/>
      <c r="K93" s="196" t="str">
        <f t="shared" ref="K93" si="123">IF(Q93=1,"√","-")</f>
        <v>-</v>
      </c>
      <c r="L93" s="90"/>
      <c r="N93" s="190">
        <f>VLOOKUP($L$2,'GOTONG ROYONG'!$A$4:$AX$47,39,0)</f>
        <v>0</v>
      </c>
      <c r="O93" s="190">
        <f>VLOOKUP($L$2,'GOTONG ROYONG'!$A$4:$AX$47,40,0)</f>
        <v>0</v>
      </c>
      <c r="P93" s="190">
        <f>VLOOKUP($L$2,'GOTONG ROYONG'!$A$4:$AX$47,41,0)</f>
        <v>0</v>
      </c>
      <c r="Q93" s="190">
        <f>VLOOKUP($L$2,'GOTONG ROYONG'!$A$4:$AX$47,42,0)</f>
        <v>0</v>
      </c>
    </row>
    <row r="94" spans="1:17" ht="18.75" hidden="1" customHeight="1" x14ac:dyDescent="0.25">
      <c r="A94" s="101"/>
      <c r="B94" s="192" t="e">
        <f>VLOOKUP(B93,DESKRIPSI!$C$1:$E$48,2,0)</f>
        <v>#N/A</v>
      </c>
      <c r="C94" s="192"/>
      <c r="D94" s="192"/>
      <c r="E94" s="192"/>
      <c r="F94" s="192"/>
      <c r="G94" s="191"/>
      <c r="H94" s="191"/>
      <c r="I94" s="191"/>
      <c r="J94" s="93"/>
      <c r="K94" s="196"/>
      <c r="L94" s="90"/>
      <c r="N94" s="190"/>
      <c r="O94" s="190"/>
      <c r="P94" s="190"/>
      <c r="Q94" s="190"/>
    </row>
    <row r="95" spans="1:17" ht="18.75" hidden="1" customHeight="1" x14ac:dyDescent="0.25">
      <c r="A95" s="101"/>
      <c r="B95" s="204">
        <f>'GOTONG ROYONG'!$AQ$5</f>
        <v>0</v>
      </c>
      <c r="C95" s="205"/>
      <c r="D95" s="205"/>
      <c r="E95" s="205"/>
      <c r="F95" s="206"/>
      <c r="G95" s="191" t="str">
        <f t="shared" ref="G95" si="124">IF(N95=1,"√","-")</f>
        <v>-</v>
      </c>
      <c r="H95" s="191" t="str">
        <f t="shared" ref="H95" si="125">IF(O95=1,"√","-")</f>
        <v>-</v>
      </c>
      <c r="I95" s="191" t="str">
        <f t="shared" ref="I95" si="126">IF(P95=1,"√","-")</f>
        <v>-</v>
      </c>
      <c r="J95" s="93"/>
      <c r="K95" s="196" t="str">
        <f t="shared" ref="K95" si="127">IF(Q95=1,"√","-")</f>
        <v>-</v>
      </c>
      <c r="L95" s="90"/>
      <c r="N95" s="190">
        <f>VLOOKUP($L$2,'GOTONG ROYONG'!$A$4:$AX$47,43,0)</f>
        <v>0</v>
      </c>
      <c r="O95" s="190">
        <f>VLOOKUP($L$2,'GOTONG ROYONG'!$A$4:$AX$47,44,0)</f>
        <v>0</v>
      </c>
      <c r="P95" s="190">
        <f>VLOOKUP($L$2,'GOTONG ROYONG'!$A$4:$AX$47,45,0)</f>
        <v>0</v>
      </c>
      <c r="Q95" s="190">
        <f>VLOOKUP($L$2,'GOTONG ROYONG'!$A$4:$AX$47,46,0)</f>
        <v>0</v>
      </c>
    </row>
    <row r="96" spans="1:17" ht="18.75" hidden="1" customHeight="1" x14ac:dyDescent="0.25">
      <c r="A96" s="101"/>
      <c r="B96" s="192" t="e">
        <f>VLOOKUP(B95,DESKRIPSI!$C$1:$E$48,2,0)</f>
        <v>#N/A</v>
      </c>
      <c r="C96" s="192"/>
      <c r="D96" s="192"/>
      <c r="E96" s="192"/>
      <c r="F96" s="192"/>
      <c r="G96" s="191"/>
      <c r="H96" s="191"/>
      <c r="I96" s="191"/>
      <c r="J96" s="93"/>
      <c r="K96" s="196"/>
      <c r="L96" s="90"/>
      <c r="N96" s="190"/>
      <c r="O96" s="190"/>
      <c r="P96" s="190"/>
      <c r="Q96" s="190"/>
    </row>
    <row r="97" spans="1:17" ht="18.75" hidden="1" customHeight="1" x14ac:dyDescent="0.25">
      <c r="A97" s="101"/>
      <c r="B97" s="204">
        <f>'GOTONG ROYONG'!$AU$5</f>
        <v>0</v>
      </c>
      <c r="C97" s="205"/>
      <c r="D97" s="205"/>
      <c r="E97" s="205"/>
      <c r="F97" s="206"/>
      <c r="G97" s="191" t="str">
        <f t="shared" ref="G97" si="128">IF(N97=1,"√","-")</f>
        <v>-</v>
      </c>
      <c r="H97" s="191" t="str">
        <f t="shared" ref="H97" si="129">IF(O97=1,"√","-")</f>
        <v>-</v>
      </c>
      <c r="I97" s="191" t="str">
        <f t="shared" ref="I97" si="130">IF(P97=1,"√","-")</f>
        <v>-</v>
      </c>
      <c r="J97" s="93"/>
      <c r="K97" s="196" t="str">
        <f t="shared" ref="K97" si="131">IF(Q97=1,"√","-")</f>
        <v>-</v>
      </c>
      <c r="L97" s="111"/>
      <c r="N97" s="190">
        <f>VLOOKUP($L$2,'GOTONG ROYONG'!$A$4:$AX$47,47,0)</f>
        <v>0</v>
      </c>
      <c r="O97" s="190">
        <f>VLOOKUP($L$2,'GOTONG ROYONG'!$A$4:$AX$47,48,0)</f>
        <v>0</v>
      </c>
      <c r="P97" s="190">
        <f>VLOOKUP($L$2,'GOTONG ROYONG'!$A$4:$AX$47,49,0)</f>
        <v>0</v>
      </c>
      <c r="Q97" s="190">
        <f>VLOOKUP($L$2,'GOTONG ROYONG'!$A$4:$AX$47,50,0)</f>
        <v>0</v>
      </c>
    </row>
    <row r="98" spans="1:17" ht="18.75" hidden="1" customHeight="1" x14ac:dyDescent="0.25">
      <c r="A98" s="101"/>
      <c r="B98" s="192" t="e">
        <f>VLOOKUP(B97,DESKRIPSI!$C$1:$E$48,2,0)</f>
        <v>#N/A</v>
      </c>
      <c r="C98" s="192"/>
      <c r="D98" s="192"/>
      <c r="E98" s="192"/>
      <c r="F98" s="192"/>
      <c r="G98" s="191"/>
      <c r="H98" s="191"/>
      <c r="I98" s="191"/>
      <c r="J98" s="93"/>
      <c r="K98" s="196"/>
      <c r="L98" s="111"/>
      <c r="N98" s="190"/>
      <c r="O98" s="190"/>
      <c r="P98" s="190"/>
      <c r="Q98" s="190"/>
    </row>
    <row r="99" spans="1:17" ht="18.75" customHeight="1" x14ac:dyDescent="0.25">
      <c r="A99" s="112"/>
      <c r="B99" s="113"/>
      <c r="C99" s="113"/>
      <c r="D99" s="113"/>
      <c r="E99" s="113"/>
      <c r="F99" s="113"/>
      <c r="G99" s="114"/>
      <c r="H99" s="114"/>
      <c r="I99" s="114"/>
      <c r="J99" s="114"/>
      <c r="K99" s="114"/>
      <c r="L99" s="111"/>
      <c r="N99" s="101"/>
      <c r="O99" s="101"/>
      <c r="P99" s="101"/>
      <c r="Q99" s="101"/>
    </row>
    <row r="100" spans="1:17" ht="113.25" customHeight="1" x14ac:dyDescent="0.2">
      <c r="A100" s="115"/>
      <c r="B100" s="116"/>
      <c r="C100" s="116"/>
      <c r="D100" s="116"/>
      <c r="E100" s="116"/>
      <c r="F100" s="116"/>
      <c r="G100" s="99"/>
      <c r="H100" s="99"/>
      <c r="I100" s="99"/>
      <c r="J100" s="99"/>
      <c r="K100" s="117">
        <f>D5</f>
        <v>0</v>
      </c>
      <c r="L100" s="111"/>
      <c r="N100" s="101"/>
      <c r="O100" s="101"/>
      <c r="P100" s="101"/>
      <c r="Q100" s="101"/>
    </row>
    <row r="101" spans="1:17" ht="18.75" customHeight="1" x14ac:dyDescent="0.25">
      <c r="A101" s="88">
        <v>4</v>
      </c>
      <c r="B101" s="193" t="str">
        <f>BERKEBHINEKAAN!$B$4</f>
        <v>BERKEBHINEKAAN GLOBAL</v>
      </c>
      <c r="C101" s="194"/>
      <c r="D101" s="194"/>
      <c r="E101" s="194"/>
      <c r="F101" s="195"/>
      <c r="G101" s="79" t="s">
        <v>95</v>
      </c>
      <c r="H101" s="79" t="s">
        <v>97</v>
      </c>
      <c r="I101" s="79" t="s">
        <v>96</v>
      </c>
      <c r="J101" s="80"/>
      <c r="K101" s="81" t="s">
        <v>151</v>
      </c>
      <c r="L101" s="111"/>
      <c r="N101" s="79" t="s">
        <v>95</v>
      </c>
      <c r="O101" s="79" t="s">
        <v>97</v>
      </c>
      <c r="P101" s="79" t="s">
        <v>96</v>
      </c>
      <c r="Q101" s="79" t="s">
        <v>151</v>
      </c>
    </row>
    <row r="102" spans="1:17" ht="34.5" customHeight="1" x14ac:dyDescent="0.25">
      <c r="A102" s="106"/>
      <c r="B102" s="118" t="str">
        <f>BERKEBHINEKAAN!$C$5</f>
        <v>Mendalami budaya dan identitas budaya</v>
      </c>
      <c r="C102" s="119"/>
      <c r="D102" s="119"/>
      <c r="E102" s="119"/>
      <c r="F102" s="120"/>
      <c r="G102" s="191" t="str">
        <f t="shared" ref="G102" si="132">IF(N102=1,"√","-")</f>
        <v>-</v>
      </c>
      <c r="H102" s="191" t="str">
        <f t="shared" ref="H102" si="133">IF(O102=1,"√","-")</f>
        <v>-</v>
      </c>
      <c r="I102" s="191" t="str">
        <f t="shared" ref="I102" si="134">IF(P102=1,"√","-")</f>
        <v>-</v>
      </c>
      <c r="J102" s="200" t="str">
        <f>IF(Q102=1,"√","-")</f>
        <v>-</v>
      </c>
      <c r="K102" s="201"/>
      <c r="L102" s="90"/>
      <c r="N102" s="190">
        <f>VLOOKUP($L$2,BERKEBHINEKAAN!$A$4:$AX$47,3,0)</f>
        <v>0</v>
      </c>
      <c r="O102" s="190">
        <f>VLOOKUP($L$2,BERKEBHINEKAAN!$A$4:$AX$47,4,0)</f>
        <v>0</v>
      </c>
      <c r="P102" s="190">
        <f>VLOOKUP($L$2,BERKEBHINEKAAN!$A$4:$AX$47,5,0)</f>
        <v>0</v>
      </c>
      <c r="Q102" s="190">
        <f>VLOOKUP($L$2,BERKEBHINEKAAN!$A$4:$AX$47,6,0)</f>
        <v>0</v>
      </c>
    </row>
    <row r="103" spans="1:17" ht="71.25" customHeight="1" x14ac:dyDescent="0.25">
      <c r="A103" s="107"/>
      <c r="B103" s="192" t="str">
        <f>VLOOKUP(B102,DESKRIPSI!$C$1:$E$48,2,0)</f>
        <v>Mengidentifikasi dan mendeskripsikan ide-ide tentang dirinya dan beberapa kelompok di lingkungan sekitarnya</v>
      </c>
      <c r="C103" s="192"/>
      <c r="D103" s="192"/>
      <c r="E103" s="192"/>
      <c r="F103" s="192"/>
      <c r="G103" s="191"/>
      <c r="H103" s="191"/>
      <c r="I103" s="191"/>
      <c r="J103" s="202"/>
      <c r="K103" s="203"/>
      <c r="L103" s="90"/>
      <c r="N103" s="190"/>
      <c r="O103" s="190"/>
      <c r="P103" s="190"/>
      <c r="Q103" s="190"/>
    </row>
    <row r="104" spans="1:17" ht="18.75" hidden="1" customHeight="1" x14ac:dyDescent="0.25">
      <c r="A104" s="107"/>
      <c r="B104" s="118">
        <f>BERKEBHINEKAAN!$G$5</f>
        <v>0</v>
      </c>
      <c r="C104" s="119"/>
      <c r="D104" s="119"/>
      <c r="E104" s="119"/>
      <c r="F104" s="120"/>
      <c r="G104" s="191" t="str">
        <f t="shared" ref="G104" si="135">IF(N104=1,"√","-")</f>
        <v>-</v>
      </c>
      <c r="H104" s="191" t="str">
        <f t="shared" ref="H104" si="136">IF(O104=1,"√","-")</f>
        <v>-</v>
      </c>
      <c r="I104" s="191" t="str">
        <f t="shared" ref="I104" si="137">IF(P104=1,"√","-")</f>
        <v>-</v>
      </c>
      <c r="J104" s="93"/>
      <c r="K104" s="196" t="str">
        <f t="shared" ref="K104" si="138">IF(Q104=1,"√","-")</f>
        <v>-</v>
      </c>
      <c r="L104" s="90"/>
      <c r="N104" s="190">
        <f>VLOOKUP($L$2,BERKEBHINEKAAN!$A$4:$AX$47,7,0)</f>
        <v>0</v>
      </c>
      <c r="O104" s="190">
        <f>VLOOKUP($L$2,BERKEBHINEKAAN!$A$4:$AX$47,8,0)</f>
        <v>0</v>
      </c>
      <c r="P104" s="190">
        <f>VLOOKUP($L$2,BERKEBHINEKAAN!$A$4:$AX$47,9,0)</f>
        <v>0</v>
      </c>
      <c r="Q104" s="190">
        <f>VLOOKUP($L$2,BERKEBHINEKAAN!$A$4:$AX$47,10,0)</f>
        <v>0</v>
      </c>
    </row>
    <row r="105" spans="1:17" ht="18.75" hidden="1" customHeight="1" x14ac:dyDescent="0.25">
      <c r="A105" s="107"/>
      <c r="B105" s="192" t="e">
        <f>VLOOKUP(B104,DESKRIPSI!$C$1:$E$48,2,0)</f>
        <v>#N/A</v>
      </c>
      <c r="C105" s="192"/>
      <c r="D105" s="192"/>
      <c r="E105" s="192"/>
      <c r="F105" s="192"/>
      <c r="G105" s="191"/>
      <c r="H105" s="191"/>
      <c r="I105" s="191"/>
      <c r="J105" s="93"/>
      <c r="K105" s="196"/>
      <c r="L105" s="90"/>
      <c r="N105" s="190"/>
      <c r="O105" s="190"/>
      <c r="P105" s="190"/>
      <c r="Q105" s="190"/>
    </row>
    <row r="106" spans="1:17" ht="18.75" hidden="1" customHeight="1" x14ac:dyDescent="0.25">
      <c r="A106" s="107"/>
      <c r="B106" s="118">
        <f>BERKEBHINEKAAN!$K$5</f>
        <v>0</v>
      </c>
      <c r="C106" s="119"/>
      <c r="D106" s="119"/>
      <c r="E106" s="119"/>
      <c r="F106" s="120"/>
      <c r="G106" s="191" t="str">
        <f t="shared" ref="G106" si="139">IF(N106=1,"√","-")</f>
        <v>-</v>
      </c>
      <c r="H106" s="191" t="str">
        <f t="shared" ref="H106" si="140">IF(O106=1,"√","-")</f>
        <v>-</v>
      </c>
      <c r="I106" s="191" t="str">
        <f t="shared" ref="I106" si="141">IF(P106=1,"√","-")</f>
        <v>-</v>
      </c>
      <c r="J106" s="93"/>
      <c r="K106" s="196" t="str">
        <f t="shared" ref="K106" si="142">IF(Q106=1,"√","-")</f>
        <v>-</v>
      </c>
      <c r="L106" s="90"/>
      <c r="N106" s="190">
        <f>VLOOKUP($L$2,BERKEBHINEKAAN!$A$4:$AX$47,11,0)</f>
        <v>0</v>
      </c>
      <c r="O106" s="190">
        <f>VLOOKUP($L$2,BERKEBHINEKAAN!$A$4:$AX$47,12,0)</f>
        <v>0</v>
      </c>
      <c r="P106" s="190">
        <f>VLOOKUP($L$2,BERKEBHINEKAAN!$A$4:$AX$47,13,0)</f>
        <v>0</v>
      </c>
      <c r="Q106" s="190">
        <f>VLOOKUP($L$2,BERKEBHINEKAAN!$A$4:$AX$47,14,0)</f>
        <v>0</v>
      </c>
    </row>
    <row r="107" spans="1:17" ht="18.75" hidden="1" customHeight="1" x14ac:dyDescent="0.25">
      <c r="A107" s="107"/>
      <c r="B107" s="192" t="e">
        <f>VLOOKUP(B106,DESKRIPSI!$C$1:$E$48,2,0)</f>
        <v>#N/A</v>
      </c>
      <c r="C107" s="192"/>
      <c r="D107" s="192"/>
      <c r="E107" s="192"/>
      <c r="F107" s="192"/>
      <c r="G107" s="191"/>
      <c r="H107" s="191"/>
      <c r="I107" s="191"/>
      <c r="J107" s="93"/>
      <c r="K107" s="196"/>
      <c r="L107" s="90"/>
      <c r="N107" s="190"/>
      <c r="O107" s="190"/>
      <c r="P107" s="190"/>
      <c r="Q107" s="190"/>
    </row>
    <row r="108" spans="1:17" ht="34.5" customHeight="1" x14ac:dyDescent="0.25">
      <c r="A108" s="107"/>
      <c r="B108" s="118" t="str">
        <f>BERKEBHINEKAAN!$O$5</f>
        <v>Berkomunikasi antar budaya</v>
      </c>
      <c r="C108" s="119"/>
      <c r="D108" s="119"/>
      <c r="E108" s="119"/>
      <c r="F108" s="120"/>
      <c r="G108" s="191" t="str">
        <f t="shared" ref="G108" si="143">IF(N108=1,"√","-")</f>
        <v>-</v>
      </c>
      <c r="H108" s="191" t="str">
        <f t="shared" ref="H108" si="144">IF(O108=1,"√","-")</f>
        <v>-</v>
      </c>
      <c r="I108" s="191" t="str">
        <f t="shared" ref="I108" si="145">IF(P108=1,"√","-")</f>
        <v>-</v>
      </c>
      <c r="J108" s="200" t="str">
        <f>IF(Q108=1,"√","-")</f>
        <v>-</v>
      </c>
      <c r="K108" s="201"/>
      <c r="L108" s="90"/>
      <c r="N108" s="190">
        <f>VLOOKUP($L$2,BERKEBHINEKAAN!$A$4:$AX$47,15,0)</f>
        <v>0</v>
      </c>
      <c r="O108" s="190">
        <f>VLOOKUP($L$2,BERKEBHINEKAAN!$A$4:$AX$47,16,0)</f>
        <v>0</v>
      </c>
      <c r="P108" s="190">
        <f>VLOOKUP($L$2,BERKEBHINEKAAN!$A$4:$AX$47,17,0)</f>
        <v>0</v>
      </c>
      <c r="Q108" s="190">
        <f>VLOOKUP($L$2,BERKEBHINEKAAN!$A$4:$AX$47,18,0)</f>
        <v>0</v>
      </c>
    </row>
    <row r="109" spans="1:17" ht="71.25" customHeight="1" x14ac:dyDescent="0.25">
      <c r="A109" s="107"/>
      <c r="B109" s="192" t="str">
        <f>VLOOKUP(B108,DESKRIPSI!$C$1:$E$48,2,0)</f>
        <v>Mengenali bahwa diri dan orang lain menggunakan kata, gambar, dan bahasa tubuh yang dapat memiliki makna yang berbeda di lingkungan sekitarnya</v>
      </c>
      <c r="C109" s="192"/>
      <c r="D109" s="192"/>
      <c r="E109" s="192"/>
      <c r="F109" s="192"/>
      <c r="G109" s="191"/>
      <c r="H109" s="191"/>
      <c r="I109" s="191"/>
      <c r="J109" s="202"/>
      <c r="K109" s="203"/>
      <c r="L109" s="90"/>
      <c r="N109" s="190"/>
      <c r="O109" s="190"/>
      <c r="P109" s="190"/>
      <c r="Q109" s="190"/>
    </row>
    <row r="110" spans="1:17" ht="18.75" hidden="1" customHeight="1" x14ac:dyDescent="0.25">
      <c r="A110" s="107"/>
      <c r="B110" s="118">
        <f>BERKEBHINEKAAN!$S$5</f>
        <v>0</v>
      </c>
      <c r="C110" s="119"/>
      <c r="D110" s="119"/>
      <c r="E110" s="119"/>
      <c r="F110" s="120"/>
      <c r="G110" s="191" t="str">
        <f t="shared" ref="G110" si="146">IF(N110=1,"√","-")</f>
        <v>-</v>
      </c>
      <c r="H110" s="191" t="str">
        <f t="shared" ref="H110" si="147">IF(O110=1,"√","-")</f>
        <v>-</v>
      </c>
      <c r="I110" s="191" t="str">
        <f t="shared" ref="I110" si="148">IF(P110=1,"√","-")</f>
        <v>-</v>
      </c>
      <c r="J110" s="93"/>
      <c r="K110" s="196" t="str">
        <f t="shared" ref="K110" si="149">IF(Q110=1,"√","-")</f>
        <v>-</v>
      </c>
      <c r="L110" s="90"/>
      <c r="N110" s="190">
        <f>VLOOKUP($L$2,BERKEBHINEKAAN!$A$4:$AX$47,19,0)</f>
        <v>0</v>
      </c>
      <c r="O110" s="190">
        <f>VLOOKUP($L$2,BERKEBHINEKAAN!$A$4:$AX$47,20,0)</f>
        <v>0</v>
      </c>
      <c r="P110" s="190">
        <f>VLOOKUP($L$2,BERKEBHINEKAAN!$A$4:$AX$47,21,0)</f>
        <v>0</v>
      </c>
      <c r="Q110" s="190">
        <f>VLOOKUP($L$2,BERKEBHINEKAAN!$A$4:$AX$47,22,0)</f>
        <v>0</v>
      </c>
    </row>
    <row r="111" spans="1:17" ht="18.75" hidden="1" customHeight="1" x14ac:dyDescent="0.25">
      <c r="A111" s="107"/>
      <c r="B111" s="192" t="e">
        <f>VLOOKUP(B110,DESKRIPSI!$C$1:$E$48,2,0)</f>
        <v>#N/A</v>
      </c>
      <c r="C111" s="192"/>
      <c r="D111" s="192"/>
      <c r="E111" s="192"/>
      <c r="F111" s="192"/>
      <c r="G111" s="191"/>
      <c r="H111" s="191"/>
      <c r="I111" s="191"/>
      <c r="J111" s="93"/>
      <c r="K111" s="196"/>
      <c r="L111" s="90"/>
      <c r="N111" s="190"/>
      <c r="O111" s="190"/>
      <c r="P111" s="190"/>
      <c r="Q111" s="190"/>
    </row>
    <row r="112" spans="1:17" ht="18.75" hidden="1" customHeight="1" x14ac:dyDescent="0.25">
      <c r="A112" s="107"/>
      <c r="B112" s="118">
        <f>BERKEBHINEKAAN!$W$5</f>
        <v>0</v>
      </c>
      <c r="C112" s="119"/>
      <c r="D112" s="119"/>
      <c r="E112" s="119"/>
      <c r="F112" s="120"/>
      <c r="G112" s="191" t="str">
        <f t="shared" ref="G112" si="150">IF(N112=1,"√","-")</f>
        <v>-</v>
      </c>
      <c r="H112" s="191" t="str">
        <f t="shared" ref="H112" si="151">IF(O112=1,"√","-")</f>
        <v>-</v>
      </c>
      <c r="I112" s="191" t="str">
        <f t="shared" ref="I112" si="152">IF(P112=1,"√","-")</f>
        <v>-</v>
      </c>
      <c r="J112" s="93"/>
      <c r="K112" s="196" t="str">
        <f t="shared" ref="K112" si="153">IF(Q112=1,"√","-")</f>
        <v>-</v>
      </c>
      <c r="L112" s="90"/>
      <c r="N112" s="190">
        <f>VLOOKUP($L$2,BERKEBHINEKAAN!$A$4:$AX$47,23,0)</f>
        <v>0</v>
      </c>
      <c r="O112" s="190">
        <f>VLOOKUP($L$2,BERKEBHINEKAAN!$A$4:$AX$47,24,0)</f>
        <v>0</v>
      </c>
      <c r="P112" s="190">
        <f>VLOOKUP($L$2,BERKEBHINEKAAN!$A$4:$AX$47,25,0)</f>
        <v>0</v>
      </c>
      <c r="Q112" s="190">
        <f>VLOOKUP($L$2,BERKEBHINEKAAN!$A$4:$AX$47,26,0)</f>
        <v>0</v>
      </c>
    </row>
    <row r="113" spans="1:17" ht="18.75" hidden="1" customHeight="1" x14ac:dyDescent="0.25">
      <c r="A113" s="107"/>
      <c r="B113" s="192" t="e">
        <f>VLOOKUP(B112,DESKRIPSI!$C$1:$E$48,2,0)</f>
        <v>#N/A</v>
      </c>
      <c r="C113" s="192"/>
      <c r="D113" s="192"/>
      <c r="E113" s="192"/>
      <c r="F113" s="192"/>
      <c r="G113" s="191"/>
      <c r="H113" s="191"/>
      <c r="I113" s="191"/>
      <c r="J113" s="93"/>
      <c r="K113" s="196"/>
      <c r="L113" s="90"/>
      <c r="N113" s="190"/>
      <c r="O113" s="190"/>
      <c r="P113" s="190"/>
      <c r="Q113" s="190"/>
    </row>
    <row r="114" spans="1:17" ht="34.5" customHeight="1" x14ac:dyDescent="0.25">
      <c r="A114" s="107"/>
      <c r="B114" s="118" t="str">
        <f>BERKEBHINEKAAN!$AA$5</f>
        <v>Refleksi terhadap pengalaman kebinekaan.</v>
      </c>
      <c r="C114" s="119"/>
      <c r="D114" s="119"/>
      <c r="E114" s="119"/>
      <c r="F114" s="120"/>
      <c r="G114" s="191" t="str">
        <f t="shared" ref="G114" si="154">IF(N114=1,"√","-")</f>
        <v>-</v>
      </c>
      <c r="H114" s="191" t="str">
        <f t="shared" ref="H114" si="155">IF(O114=1,"√","-")</f>
        <v>-</v>
      </c>
      <c r="I114" s="191" t="str">
        <f t="shared" ref="I114" si="156">IF(P114=1,"√","-")</f>
        <v>-</v>
      </c>
      <c r="J114" s="200" t="str">
        <f>IF(Q114=1,"√","-")</f>
        <v>-</v>
      </c>
      <c r="K114" s="201"/>
      <c r="L114" s="90"/>
      <c r="N114" s="190">
        <f>VLOOKUP($L$2,BERKEBHINEKAAN!$A$4:$AX$47,27,0)</f>
        <v>0</v>
      </c>
      <c r="O114" s="190">
        <f>VLOOKUP($L$2,BERKEBHINEKAAN!$A$4:$AX$47,28,0)</f>
        <v>0</v>
      </c>
      <c r="P114" s="190">
        <f>VLOOKUP($L$2,BERKEBHINEKAAN!$A$4:$AX$47,29,0)</f>
        <v>0</v>
      </c>
      <c r="Q114" s="190">
        <f>VLOOKUP($L$2,BERKEBHINEKAAN!$A$4:$AX$47,30,0)</f>
        <v>0</v>
      </c>
    </row>
    <row r="115" spans="1:17" ht="71.25" customHeight="1" x14ac:dyDescent="0.25">
      <c r="A115" s="107"/>
      <c r="B115" s="192" t="str">
        <f>VLOOKUP(B114,DESKRIPSI!$C$1:$E$48,2,0)</f>
        <v>Menyebutkan apa yang telah dipelajari tentang orang lain dari interaksinya dengan kemajemukan budaya di lingkungan sekolah dan rumah</v>
      </c>
      <c r="C115" s="192"/>
      <c r="D115" s="192"/>
      <c r="E115" s="192"/>
      <c r="F115" s="192"/>
      <c r="G115" s="191"/>
      <c r="H115" s="191"/>
      <c r="I115" s="191"/>
      <c r="J115" s="202"/>
      <c r="K115" s="203"/>
      <c r="L115" s="90"/>
      <c r="N115" s="190"/>
      <c r="O115" s="190"/>
      <c r="P115" s="190"/>
      <c r="Q115" s="190"/>
    </row>
    <row r="116" spans="1:17" ht="18.75" hidden="1" customHeight="1" x14ac:dyDescent="0.25">
      <c r="A116" s="107"/>
      <c r="B116" s="118">
        <f>BERKEBHINEKAAN!$AE$5</f>
        <v>0</v>
      </c>
      <c r="C116" s="119"/>
      <c r="D116" s="119"/>
      <c r="E116" s="119"/>
      <c r="F116" s="120"/>
      <c r="G116" s="191" t="str">
        <f t="shared" ref="G116" si="157">IF(N116=1,"√","-")</f>
        <v>-</v>
      </c>
      <c r="H116" s="191" t="str">
        <f t="shared" ref="H116" si="158">IF(O116=1,"√","-")</f>
        <v>-</v>
      </c>
      <c r="I116" s="191" t="str">
        <f t="shared" ref="I116" si="159">IF(P116=1,"√","-")</f>
        <v>-</v>
      </c>
      <c r="J116" s="93"/>
      <c r="K116" s="196" t="str">
        <f t="shared" ref="K116" si="160">IF(Q116=1,"√","-")</f>
        <v>-</v>
      </c>
      <c r="L116" s="90"/>
      <c r="N116" s="190">
        <f>VLOOKUP($L$2,BERKEBHINEKAAN!$A$4:$AX$47,31,0)</f>
        <v>0</v>
      </c>
      <c r="O116" s="190">
        <f>VLOOKUP($L$2,BERKEBHINEKAAN!$A$4:$AX$47,32,0)</f>
        <v>0</v>
      </c>
      <c r="P116" s="190">
        <f>VLOOKUP($L$2,BERKEBHINEKAAN!$A$4:$AX$47,33,0)</f>
        <v>0</v>
      </c>
      <c r="Q116" s="190">
        <f>VLOOKUP($L$2,BERKEBHINEKAAN!$A$4:$AX$47,34,0)</f>
        <v>0</v>
      </c>
    </row>
    <row r="117" spans="1:17" ht="18.75" hidden="1" customHeight="1" x14ac:dyDescent="0.25">
      <c r="A117" s="107"/>
      <c r="B117" s="192" t="e">
        <f>VLOOKUP(B116,DESKRIPSI!$C$1:$E$48,2,0)</f>
        <v>#N/A</v>
      </c>
      <c r="C117" s="192"/>
      <c r="D117" s="192"/>
      <c r="E117" s="192"/>
      <c r="F117" s="192"/>
      <c r="G117" s="191"/>
      <c r="H117" s="191"/>
      <c r="I117" s="191"/>
      <c r="J117" s="93"/>
      <c r="K117" s="196"/>
      <c r="L117" s="90"/>
      <c r="N117" s="190"/>
      <c r="O117" s="190"/>
      <c r="P117" s="190"/>
      <c r="Q117" s="190"/>
    </row>
    <row r="118" spans="1:17" ht="18.75" hidden="1" customHeight="1" x14ac:dyDescent="0.25">
      <c r="A118" s="107"/>
      <c r="B118" s="118">
        <f>BERKEBHINEKAAN!$AI$5</f>
        <v>0</v>
      </c>
      <c r="C118" s="119"/>
      <c r="D118" s="119"/>
      <c r="E118" s="119"/>
      <c r="F118" s="120"/>
      <c r="G118" s="191" t="str">
        <f t="shared" ref="G118" si="161">IF(N118=1,"√","-")</f>
        <v>-</v>
      </c>
      <c r="H118" s="191" t="str">
        <f t="shared" ref="H118" si="162">IF(O118=1,"√","-")</f>
        <v>-</v>
      </c>
      <c r="I118" s="191" t="str">
        <f t="shared" ref="I118" si="163">IF(P118=1,"√","-")</f>
        <v>-</v>
      </c>
      <c r="J118" s="93"/>
      <c r="K118" s="196" t="str">
        <f t="shared" ref="K118" si="164">IF(Q118=1,"√","-")</f>
        <v>-</v>
      </c>
      <c r="N118" s="190">
        <f>VLOOKUP($L$2,BERKEBHINEKAAN!$A$4:$AX$47,35,0)</f>
        <v>0</v>
      </c>
      <c r="O118" s="190">
        <f>VLOOKUP($L$2,BERKEBHINEKAAN!$A$4:$AX$47,36,0)</f>
        <v>0</v>
      </c>
      <c r="P118" s="190">
        <f>VLOOKUP($L$2,BERKEBHINEKAAN!$A$4:$AX$47,37,0)</f>
        <v>0</v>
      </c>
      <c r="Q118" s="190">
        <f>VLOOKUP($L$2,BERKEBHINEKAAN!$A$4:$AX$47,38,0)</f>
        <v>0</v>
      </c>
    </row>
    <row r="119" spans="1:17" ht="18.75" hidden="1" customHeight="1" x14ac:dyDescent="0.25">
      <c r="A119" s="107"/>
      <c r="B119" s="192" t="e">
        <f>VLOOKUP(B118,DESKRIPSI!$C$1:$E$48,2,0)</f>
        <v>#N/A</v>
      </c>
      <c r="C119" s="192"/>
      <c r="D119" s="192"/>
      <c r="E119" s="192"/>
      <c r="F119" s="192"/>
      <c r="G119" s="191"/>
      <c r="H119" s="191"/>
      <c r="I119" s="191"/>
      <c r="J119" s="93"/>
      <c r="K119" s="196"/>
      <c r="N119" s="190"/>
      <c r="O119" s="190"/>
      <c r="P119" s="190"/>
      <c r="Q119" s="190"/>
    </row>
    <row r="120" spans="1:17" ht="34.5" customHeight="1" x14ac:dyDescent="0.25">
      <c r="A120" s="121"/>
      <c r="B120" s="193" t="str">
        <f>BERKEBHINEKAAN!$AM$5</f>
        <v>Aktif membangun masyarakat yang inklusif, adil, dan berkelanjutan</v>
      </c>
      <c r="C120" s="194"/>
      <c r="D120" s="194"/>
      <c r="E120" s="194"/>
      <c r="F120" s="195"/>
      <c r="G120" s="191" t="str">
        <f t="shared" ref="G120" si="165">IF(N120=1,"√","-")</f>
        <v>-</v>
      </c>
      <c r="H120" s="191" t="str">
        <f t="shared" ref="H120" si="166">IF(O120=1,"√","-")</f>
        <v>-</v>
      </c>
      <c r="I120" s="191" t="str">
        <f t="shared" ref="I120" si="167">IF(P120=1,"√","-")</f>
        <v>-</v>
      </c>
      <c r="J120" s="200" t="str">
        <f>IF(Q120=1,"√","-")</f>
        <v>-</v>
      </c>
      <c r="K120" s="201"/>
      <c r="L120" s="84"/>
      <c r="N120" s="190">
        <f>VLOOKUP($L$2,BERKEBHINEKAAN!$A$4:$AX$47,39,0)</f>
        <v>0</v>
      </c>
      <c r="O120" s="190">
        <f>VLOOKUP($L$2,BERKEBHINEKAAN!$A$4:$AX$47,40,0)</f>
        <v>0</v>
      </c>
      <c r="P120" s="190">
        <f>VLOOKUP($L$2,BERKEBHINEKAAN!$A$4:$AX$47,41,0)</f>
        <v>0</v>
      </c>
      <c r="Q120" s="190">
        <f>VLOOKUP($L$2,BERKEBHINEKAAN!$A$4:$AX$47,42,0)</f>
        <v>0</v>
      </c>
    </row>
    <row r="121" spans="1:17" ht="71.25" customHeight="1" x14ac:dyDescent="0.25">
      <c r="A121" s="122"/>
      <c r="B121" s="192" t="str">
        <f>VLOOKUP(B120,DESKRIPSI!$C$1:$E$48,2,0)</f>
        <v>Menjalin pertemanan tanpa memandang perbedaan agama, suku, ras, jenis kelamin, dan perbedaan lainnya, dan mengenal masalah-masalah sosial, ekonomi, dan lingkungan di lingkungan sekitarnya</v>
      </c>
      <c r="C121" s="192"/>
      <c r="D121" s="192"/>
      <c r="E121" s="192"/>
      <c r="F121" s="192"/>
      <c r="G121" s="191"/>
      <c r="H121" s="191"/>
      <c r="I121" s="191"/>
      <c r="J121" s="202"/>
      <c r="K121" s="203"/>
      <c r="L121" s="84"/>
      <c r="N121" s="190"/>
      <c r="O121" s="190"/>
      <c r="P121" s="190"/>
      <c r="Q121" s="190"/>
    </row>
    <row r="122" spans="1:17" s="95" customFormat="1" ht="18.75" hidden="1" customHeight="1" x14ac:dyDescent="0.25">
      <c r="A122" s="102"/>
      <c r="B122" s="193">
        <f>BERKEBHINEKAAN!$AQ$5</f>
        <v>0</v>
      </c>
      <c r="C122" s="194"/>
      <c r="D122" s="194"/>
      <c r="E122" s="194"/>
      <c r="F122" s="195"/>
      <c r="G122" s="191" t="str">
        <f t="shared" ref="G122" si="168">IF(N122=1,"√","-")</f>
        <v>-</v>
      </c>
      <c r="H122" s="191" t="str">
        <f t="shared" ref="H122" si="169">IF(O122=1,"√","-")</f>
        <v>-</v>
      </c>
      <c r="I122" s="191" t="str">
        <f t="shared" ref="I122" si="170">IF(P122=1,"√","-")</f>
        <v>-</v>
      </c>
      <c r="J122" s="93"/>
      <c r="K122" s="196" t="str">
        <f t="shared" ref="K122" si="171">IF(Q122=1,"√","-")</f>
        <v>-</v>
      </c>
      <c r="L122" s="90"/>
      <c r="M122" s="109"/>
      <c r="N122" s="190">
        <f>VLOOKUP($L$2,BERKEBHINEKAAN!$A$4:$AX$47,43,0)</f>
        <v>0</v>
      </c>
      <c r="O122" s="190">
        <f>VLOOKUP($L$2,BERKEBHINEKAAN!$A$4:$AX$47,44,0)</f>
        <v>0</v>
      </c>
      <c r="P122" s="190">
        <f>VLOOKUP($L$2,BERKEBHINEKAAN!$A$4:$AX$47,45,0)</f>
        <v>0</v>
      </c>
      <c r="Q122" s="190">
        <f>VLOOKUP($L$2,BERKEBHINEKAAN!$A$4:$AX$47,46,0)</f>
        <v>0</v>
      </c>
    </row>
    <row r="123" spans="1:17" s="95" customFormat="1" ht="18.75" hidden="1" customHeight="1" x14ac:dyDescent="0.25">
      <c r="A123" s="102"/>
      <c r="B123" s="192" t="e">
        <f>VLOOKUP(B122,DESKRIPSI!$C$1:$E$48,2,0)</f>
        <v>#N/A</v>
      </c>
      <c r="C123" s="192"/>
      <c r="D123" s="192"/>
      <c r="E123" s="192"/>
      <c r="F123" s="192"/>
      <c r="G123" s="191"/>
      <c r="H123" s="191"/>
      <c r="I123" s="191"/>
      <c r="J123" s="93"/>
      <c r="K123" s="196"/>
      <c r="L123" s="90"/>
      <c r="M123" s="109"/>
      <c r="N123" s="190"/>
      <c r="O123" s="190"/>
      <c r="P123" s="190"/>
      <c r="Q123" s="190"/>
    </row>
    <row r="124" spans="1:17" ht="18.75" hidden="1" customHeight="1" x14ac:dyDescent="0.25">
      <c r="A124" s="102"/>
      <c r="B124" s="234">
        <f>BERKEBHINEKAAN!$AU$5</f>
        <v>0</v>
      </c>
      <c r="C124" s="194"/>
      <c r="D124" s="194"/>
      <c r="E124" s="194"/>
      <c r="F124" s="195"/>
      <c r="G124" s="191" t="str">
        <f t="shared" ref="G124" si="172">IF(N124=1,"√","-")</f>
        <v>-</v>
      </c>
      <c r="H124" s="191" t="str">
        <f t="shared" ref="H124" si="173">IF(O124=1,"√","-")</f>
        <v>-</v>
      </c>
      <c r="I124" s="191" t="str">
        <f t="shared" ref="I124" si="174">IF(P124=1,"√","-")</f>
        <v>-</v>
      </c>
      <c r="J124" s="93"/>
      <c r="K124" s="196" t="str">
        <f t="shared" ref="K124" si="175">IF(Q124=1,"√","-")</f>
        <v>-</v>
      </c>
      <c r="L124" s="90"/>
      <c r="N124" s="190">
        <f>VLOOKUP($L$2,BERKEBHINEKAAN!$A$4:$AX$47,47,0)</f>
        <v>0</v>
      </c>
      <c r="O124" s="190">
        <f>VLOOKUP($L$2,BERKEBHINEKAAN!$A$4:$AX$47,48,0)</f>
        <v>0</v>
      </c>
      <c r="P124" s="190">
        <f>VLOOKUP($L$2,BERKEBHINEKAAN!$A$4:$AX$47,49,0)</f>
        <v>0</v>
      </c>
      <c r="Q124" s="190">
        <f>VLOOKUP($L$2,BERKEBHINEKAAN!$A$4:$AX$47,50,0)</f>
        <v>0</v>
      </c>
    </row>
    <row r="125" spans="1:17" ht="18.75" hidden="1" customHeight="1" x14ac:dyDescent="0.25">
      <c r="A125" s="102"/>
      <c r="B125" s="192" t="e">
        <f>VLOOKUP(B124,DESKRIPSI!$C$1:$E$48,2,0)</f>
        <v>#N/A</v>
      </c>
      <c r="C125" s="192"/>
      <c r="D125" s="192"/>
      <c r="E125" s="192"/>
      <c r="F125" s="192"/>
      <c r="G125" s="191"/>
      <c r="H125" s="191"/>
      <c r="I125" s="191"/>
      <c r="J125" s="93"/>
      <c r="K125" s="196"/>
      <c r="L125" s="90"/>
      <c r="N125" s="190"/>
      <c r="O125" s="190"/>
      <c r="P125" s="190"/>
      <c r="Q125" s="190"/>
    </row>
    <row r="126" spans="1:17" ht="18.75" customHeight="1" x14ac:dyDescent="0.25">
      <c r="A126" s="79">
        <v>5</v>
      </c>
      <c r="B126" s="197" t="str">
        <f>'NALAR KRITIS'!$B$4</f>
        <v>BERNALAR KRITIS</v>
      </c>
      <c r="C126" s="198"/>
      <c r="D126" s="198"/>
      <c r="E126" s="198"/>
      <c r="F126" s="199"/>
      <c r="G126" s="79" t="s">
        <v>95</v>
      </c>
      <c r="H126" s="79" t="s">
        <v>97</v>
      </c>
      <c r="I126" s="79" t="s">
        <v>96</v>
      </c>
      <c r="J126" s="80"/>
      <c r="K126" s="81" t="s">
        <v>151</v>
      </c>
      <c r="L126" s="90"/>
      <c r="N126" s="79" t="s">
        <v>95</v>
      </c>
      <c r="O126" s="79" t="s">
        <v>97</v>
      </c>
      <c r="P126" s="79" t="s">
        <v>96</v>
      </c>
      <c r="Q126" s="79" t="s">
        <v>151</v>
      </c>
    </row>
    <row r="127" spans="1:17" ht="34.5" customHeight="1" x14ac:dyDescent="0.25">
      <c r="A127" s="89"/>
      <c r="B127" s="193" t="str">
        <f>'NALAR KRITIS'!$C$5</f>
        <v>Mengidentifikasi, mengklarifikasi, dan mengolah informasi dan gagasan</v>
      </c>
      <c r="C127" s="194"/>
      <c r="D127" s="194"/>
      <c r="E127" s="194"/>
      <c r="F127" s="195"/>
      <c r="G127" s="191" t="str">
        <f t="shared" ref="G127" si="176">IF(N127=1,"√","-")</f>
        <v>-</v>
      </c>
      <c r="H127" s="191" t="str">
        <f t="shared" ref="H127" si="177">IF(O127=1,"√","-")</f>
        <v>-</v>
      </c>
      <c r="I127" s="191" t="str">
        <f t="shared" ref="I127" si="178">IF(P127=1,"√","-")</f>
        <v>-</v>
      </c>
      <c r="J127" s="200" t="str">
        <f>IF(Q127=1,"√","-")</f>
        <v>-</v>
      </c>
      <c r="K127" s="201"/>
      <c r="L127" s="90"/>
      <c r="N127" s="190">
        <f>VLOOKUP($L$2,'NALAR KRITIS'!$A$4:$AX$47,3,0)</f>
        <v>0</v>
      </c>
      <c r="O127" s="190">
        <f>VLOOKUP($L$2,'NALAR KRITIS'!$A$4:$AX$47,4,0)</f>
        <v>0</v>
      </c>
      <c r="P127" s="190">
        <f>VLOOKUP($L$2,'NALAR KRITIS'!$A$4:$AX$47,5,0)</f>
        <v>0</v>
      </c>
      <c r="Q127" s="190">
        <f>VLOOKUP($L$2,'NALAR KRITIS'!$A$4:$AX$47,6,0)</f>
        <v>0</v>
      </c>
    </row>
    <row r="128" spans="1:17" ht="70.5" customHeight="1" x14ac:dyDescent="0.25">
      <c r="A128" s="91"/>
      <c r="B128" s="192" t="str">
        <f>VLOOKUP(B127,DESKRIPSI!$C$1:$E$48,2,0)</f>
        <v>Mengidentifikasi dan mengolah informasi dan gagasan</v>
      </c>
      <c r="C128" s="192"/>
      <c r="D128" s="192"/>
      <c r="E128" s="192"/>
      <c r="F128" s="192"/>
      <c r="G128" s="191"/>
      <c r="H128" s="191"/>
      <c r="I128" s="191"/>
      <c r="J128" s="202"/>
      <c r="K128" s="203"/>
      <c r="L128" s="90"/>
      <c r="N128" s="190"/>
      <c r="O128" s="190"/>
      <c r="P128" s="190"/>
      <c r="Q128" s="190"/>
    </row>
    <row r="129" spans="1:17" ht="18.75" hidden="1" customHeight="1" x14ac:dyDescent="0.25">
      <c r="A129" s="91"/>
      <c r="B129" s="197">
        <f>'NALAR KRITIS'!$G$5</f>
        <v>0</v>
      </c>
      <c r="C129" s="198"/>
      <c r="D129" s="198"/>
      <c r="E129" s="198"/>
      <c r="F129" s="199"/>
      <c r="G129" s="191" t="str">
        <f t="shared" ref="G129" si="179">IF(N129=1,"√","-")</f>
        <v>-</v>
      </c>
      <c r="H129" s="191" t="str">
        <f t="shared" ref="H129" si="180">IF(O129=1,"√","-")</f>
        <v>-</v>
      </c>
      <c r="I129" s="191" t="str">
        <f t="shared" ref="I129" si="181">IF(P129=1,"√","-")</f>
        <v>-</v>
      </c>
      <c r="J129" s="93"/>
      <c r="K129" s="196" t="str">
        <f t="shared" ref="K129" si="182">IF(Q129=1,"√","-")</f>
        <v>-</v>
      </c>
      <c r="L129" s="90"/>
      <c r="N129" s="190">
        <f>VLOOKUP($L$2,'NALAR KRITIS'!$A$4:$AX$47,7,0)</f>
        <v>0</v>
      </c>
      <c r="O129" s="190">
        <f>VLOOKUP($L$2,'NALAR KRITIS'!$A$4:$AX$47,8,0)</f>
        <v>0</v>
      </c>
      <c r="P129" s="190">
        <f>VLOOKUP($L$2,'NALAR KRITIS'!$A$4:$AX$47,9,0)</f>
        <v>0</v>
      </c>
      <c r="Q129" s="190">
        <f>VLOOKUP($L$2,'NALAR KRITIS'!$A$4:$AX$47,10,0)</f>
        <v>0</v>
      </c>
    </row>
    <row r="130" spans="1:17" ht="18.75" hidden="1" customHeight="1" x14ac:dyDescent="0.25">
      <c r="A130" s="91"/>
      <c r="B130" s="192" t="e">
        <f>VLOOKUP(B129,DESKRIPSI!$C$1:$E$48,2,0)</f>
        <v>#N/A</v>
      </c>
      <c r="C130" s="192"/>
      <c r="D130" s="192"/>
      <c r="E130" s="192"/>
      <c r="F130" s="192"/>
      <c r="G130" s="191"/>
      <c r="H130" s="191"/>
      <c r="I130" s="191"/>
      <c r="J130" s="93"/>
      <c r="K130" s="196"/>
      <c r="L130" s="90"/>
      <c r="N130" s="190"/>
      <c r="O130" s="190"/>
      <c r="P130" s="190"/>
      <c r="Q130" s="190"/>
    </row>
    <row r="131" spans="1:17" s="95" customFormat="1" ht="18.75" hidden="1" customHeight="1" x14ac:dyDescent="0.25">
      <c r="A131" s="91"/>
      <c r="B131" s="193">
        <f>'NALAR KRITIS'!$K$5</f>
        <v>0</v>
      </c>
      <c r="C131" s="194"/>
      <c r="D131" s="194"/>
      <c r="E131" s="194"/>
      <c r="F131" s="195"/>
      <c r="G131" s="191" t="str">
        <f t="shared" ref="G131" si="183">IF(N131=1,"√","-")</f>
        <v>-</v>
      </c>
      <c r="H131" s="191" t="str">
        <f t="shared" ref="H131" si="184">IF(O131=1,"√","-")</f>
        <v>-</v>
      </c>
      <c r="I131" s="191" t="str">
        <f t="shared" ref="I131" si="185">IF(P131=1,"√","-")</f>
        <v>-</v>
      </c>
      <c r="J131" s="93"/>
      <c r="K131" s="196" t="str">
        <f t="shared" ref="K131" si="186">IF(Q131=1,"√","-")</f>
        <v>-</v>
      </c>
      <c r="L131" s="90"/>
      <c r="M131" s="109"/>
      <c r="N131" s="190">
        <f>VLOOKUP($L$2,'NALAR KRITIS'!$A$4:$AX$47,11,0)</f>
        <v>0</v>
      </c>
      <c r="O131" s="190">
        <f>VLOOKUP($L$2,'NALAR KRITIS'!$A$4:$AX$47,12,0)</f>
        <v>0</v>
      </c>
      <c r="P131" s="190">
        <f>VLOOKUP($L$2,'NALAR KRITIS'!$A$4:$AX$47,13,0)</f>
        <v>0</v>
      </c>
      <c r="Q131" s="190">
        <f>VLOOKUP($L$2,'NALAR KRITIS'!$A$4:$AX$47,14,0)</f>
        <v>0</v>
      </c>
    </row>
    <row r="132" spans="1:17" s="95" customFormat="1" ht="18.75" hidden="1" customHeight="1" x14ac:dyDescent="0.25">
      <c r="A132" s="91"/>
      <c r="B132" s="192" t="e">
        <f>VLOOKUP(B131,DESKRIPSI!$C$1:$E$48,2,0)</f>
        <v>#N/A</v>
      </c>
      <c r="C132" s="192"/>
      <c r="D132" s="192"/>
      <c r="E132" s="192"/>
      <c r="F132" s="192"/>
      <c r="G132" s="191"/>
      <c r="H132" s="191"/>
      <c r="I132" s="191"/>
      <c r="J132" s="93"/>
      <c r="K132" s="196"/>
      <c r="L132" s="90"/>
      <c r="M132" s="109"/>
      <c r="N132" s="190"/>
      <c r="O132" s="190"/>
      <c r="P132" s="190"/>
      <c r="Q132" s="190"/>
    </row>
    <row r="133" spans="1:17" ht="34.5" customHeight="1" x14ac:dyDescent="0.25">
      <c r="A133" s="107"/>
      <c r="B133" s="207" t="str">
        <f>'NALAR KRITIS'!$O$5</f>
        <v xml:space="preserve">Elemen menganalisis dan mengevaluasi penalaran dan prosedurnya
</v>
      </c>
      <c r="C133" s="208"/>
      <c r="D133" s="208"/>
      <c r="E133" s="208"/>
      <c r="F133" s="209"/>
      <c r="G133" s="191" t="str">
        <f t="shared" ref="G133" si="187">IF(N133=1,"√","-")</f>
        <v>-</v>
      </c>
      <c r="H133" s="191" t="str">
        <f t="shared" ref="H133" si="188">IF(O133=1,"√","-")</f>
        <v>-</v>
      </c>
      <c r="I133" s="191" t="str">
        <f t="shared" ref="I133" si="189">IF(P133=1,"√","-")</f>
        <v>-</v>
      </c>
      <c r="J133" s="200" t="str">
        <f>IF(Q133=1,"√","-")</f>
        <v>-</v>
      </c>
      <c r="K133" s="201"/>
      <c r="L133" s="90"/>
      <c r="N133" s="190">
        <f>VLOOKUP($L$2,'NALAR KRITIS'!$A$4:$AX$47,15,0)</f>
        <v>0</v>
      </c>
      <c r="O133" s="190">
        <f>VLOOKUP($L$2,'NALAR KRITIS'!$A$4:$AX$47,16,0)</f>
        <v>0</v>
      </c>
      <c r="P133" s="190">
        <f>VLOOKUP($L$2,'NALAR KRITIS'!$A$4:$AX$47,17,0)</f>
        <v>0</v>
      </c>
      <c r="Q133" s="190">
        <f>VLOOKUP($L$2,'NALAR KRITIS'!$A$4:$AX$47,18,0)</f>
        <v>0</v>
      </c>
    </row>
    <row r="134" spans="1:17" ht="70.5" customHeight="1" x14ac:dyDescent="0.25">
      <c r="A134" s="107"/>
      <c r="B134" s="192" t="str">
        <f>VLOOKUP(B133,DESKRIPSI!$C$1:$E$48,2,0)</f>
        <v>Melakukan penalaran konkret dan memberikan alasan dalam menyelesaikan masalah dan mengambil keputusan</v>
      </c>
      <c r="C134" s="192"/>
      <c r="D134" s="192"/>
      <c r="E134" s="192"/>
      <c r="F134" s="192"/>
      <c r="G134" s="191"/>
      <c r="H134" s="191"/>
      <c r="I134" s="191"/>
      <c r="J134" s="202"/>
      <c r="K134" s="203"/>
      <c r="L134" s="90"/>
      <c r="N134" s="190"/>
      <c r="O134" s="190"/>
      <c r="P134" s="190"/>
      <c r="Q134" s="190"/>
    </row>
    <row r="135" spans="1:17" ht="18.75" hidden="1" customHeight="1" x14ac:dyDescent="0.25">
      <c r="A135" s="107"/>
      <c r="B135" s="197">
        <f>'NALAR KRITIS'!$S$5</f>
        <v>0</v>
      </c>
      <c r="C135" s="198"/>
      <c r="D135" s="198"/>
      <c r="E135" s="198"/>
      <c r="F135" s="199"/>
      <c r="G135" s="191" t="str">
        <f t="shared" ref="G135" si="190">IF(N135=1,"√","-")</f>
        <v>-</v>
      </c>
      <c r="H135" s="191" t="str">
        <f t="shared" ref="H135" si="191">IF(O135=1,"√","-")</f>
        <v>-</v>
      </c>
      <c r="I135" s="191" t="str">
        <f t="shared" ref="I135" si="192">IF(P135=1,"√","-")</f>
        <v>-</v>
      </c>
      <c r="J135" s="93"/>
      <c r="K135" s="196" t="str">
        <f t="shared" ref="K135" si="193">IF(Q135=1,"√","-")</f>
        <v>-</v>
      </c>
      <c r="L135" s="90"/>
      <c r="N135" s="190">
        <f>VLOOKUP($L$2,'NALAR KRITIS'!$A$4:$AX$47,19,0)</f>
        <v>0</v>
      </c>
      <c r="O135" s="190">
        <f>VLOOKUP($L$2,'NALAR KRITIS'!$A$4:$AX$47,20,0)</f>
        <v>0</v>
      </c>
      <c r="P135" s="190">
        <f>VLOOKUP($L$2,'NALAR KRITIS'!$A$4:$AX$47,21,0)</f>
        <v>0</v>
      </c>
      <c r="Q135" s="190">
        <f>VLOOKUP($L$2,'NALAR KRITIS'!$A$4:$AX$47,22,0)</f>
        <v>0</v>
      </c>
    </row>
    <row r="136" spans="1:17" ht="18.75" hidden="1" customHeight="1" x14ac:dyDescent="0.25">
      <c r="A136" s="107"/>
      <c r="B136" s="192" t="e">
        <f>VLOOKUP(B135,DESKRIPSI!$C$1:$E$48,2,0)</f>
        <v>#N/A</v>
      </c>
      <c r="C136" s="192"/>
      <c r="D136" s="192"/>
      <c r="E136" s="192"/>
      <c r="F136" s="192"/>
      <c r="G136" s="191"/>
      <c r="H136" s="191"/>
      <c r="I136" s="191"/>
      <c r="J136" s="93"/>
      <c r="K136" s="196"/>
      <c r="L136" s="90"/>
      <c r="N136" s="190"/>
      <c r="O136" s="190"/>
      <c r="P136" s="190"/>
      <c r="Q136" s="190"/>
    </row>
    <row r="137" spans="1:17" ht="18.75" hidden="1" customHeight="1" x14ac:dyDescent="0.25">
      <c r="A137" s="107"/>
      <c r="B137" s="197">
        <f>'NALAR KRITIS'!$W$5</f>
        <v>0</v>
      </c>
      <c r="C137" s="198"/>
      <c r="D137" s="198"/>
      <c r="E137" s="198"/>
      <c r="F137" s="199"/>
      <c r="G137" s="191" t="str">
        <f t="shared" ref="G137" si="194">IF(N137=1,"√","-")</f>
        <v>-</v>
      </c>
      <c r="H137" s="191" t="str">
        <f t="shared" ref="H137" si="195">IF(O137=1,"√","-")</f>
        <v>-</v>
      </c>
      <c r="I137" s="191" t="str">
        <f t="shared" ref="I137" si="196">IF(P137=1,"√","-")</f>
        <v>-</v>
      </c>
      <c r="J137" s="93"/>
      <c r="K137" s="196" t="str">
        <f t="shared" ref="K137" si="197">IF(Q137=1,"√","-")</f>
        <v>-</v>
      </c>
      <c r="L137" s="90"/>
      <c r="N137" s="190">
        <f>VLOOKUP($L$2,'NALAR KRITIS'!$A$4:$AX$47,23,0)</f>
        <v>0</v>
      </c>
      <c r="O137" s="190">
        <f>VLOOKUP($L$2,'NALAR KRITIS'!$A$4:$AX$47,24,0)</f>
        <v>0</v>
      </c>
      <c r="P137" s="190">
        <f>VLOOKUP($L$2,'NALAR KRITIS'!$A$4:$AX$47,25,0)</f>
        <v>0</v>
      </c>
      <c r="Q137" s="190">
        <f>VLOOKUP($L$2,'NALAR KRITIS'!$A$4:$AX$47,26,0)</f>
        <v>0</v>
      </c>
    </row>
    <row r="138" spans="1:17" ht="18.75" hidden="1" customHeight="1" x14ac:dyDescent="0.25">
      <c r="A138" s="107"/>
      <c r="B138" s="192" t="e">
        <f>VLOOKUP(B137,DESKRIPSI!$C$1:$E$48,2,0)</f>
        <v>#N/A</v>
      </c>
      <c r="C138" s="192"/>
      <c r="D138" s="192"/>
      <c r="E138" s="192"/>
      <c r="F138" s="192"/>
      <c r="G138" s="191"/>
      <c r="H138" s="191"/>
      <c r="I138" s="191"/>
      <c r="J138" s="93"/>
      <c r="K138" s="196"/>
      <c r="L138" s="90"/>
      <c r="N138" s="190"/>
      <c r="O138" s="190"/>
      <c r="P138" s="190"/>
      <c r="Q138" s="190"/>
    </row>
    <row r="139" spans="1:17" ht="34.5" customHeight="1" x14ac:dyDescent="0.25">
      <c r="A139" s="107"/>
      <c r="B139" s="193" t="str">
        <f>'NALAR KRITIS'!$AA$5</f>
        <v>Merefleksi dan mengevaluasi pemikirannya sendiri</v>
      </c>
      <c r="C139" s="194"/>
      <c r="D139" s="194"/>
      <c r="E139" s="194"/>
      <c r="F139" s="195"/>
      <c r="G139" s="191" t="str">
        <f t="shared" ref="G139" si="198">IF(N139=1,"√","-")</f>
        <v>-</v>
      </c>
      <c r="H139" s="191" t="str">
        <f t="shared" ref="H139" si="199">IF(O139=1,"√","-")</f>
        <v>-</v>
      </c>
      <c r="I139" s="191" t="str">
        <f t="shared" ref="I139" si="200">IF(P139=1,"√","-")</f>
        <v>-</v>
      </c>
      <c r="J139" s="200" t="str">
        <f>IF(Q139=1,"√","-")</f>
        <v>-</v>
      </c>
      <c r="K139" s="201"/>
      <c r="L139" s="90"/>
      <c r="N139" s="190">
        <f>VLOOKUP($L$2,'NALAR KRITIS'!$A$4:$AX$47,27,0)</f>
        <v>0</v>
      </c>
      <c r="O139" s="190">
        <f>VLOOKUP($L$2,'NALAR KRITIS'!$A$4:$AX$47,28,0)</f>
        <v>0</v>
      </c>
      <c r="P139" s="190">
        <f>VLOOKUP($L$2,'NALAR KRITIS'!$A$4:$AX$47,29,0)</f>
        <v>0</v>
      </c>
      <c r="Q139" s="190">
        <f>VLOOKUP($L$2,'NALAR KRITIS'!$A$4:$AX$47,30,0)</f>
        <v>0</v>
      </c>
    </row>
    <row r="140" spans="1:17" ht="70.5" customHeight="1" x14ac:dyDescent="0.25">
      <c r="A140" s="123"/>
      <c r="B140" s="192" t="str">
        <f>VLOOKUP(B139,DESKRIPSI!$C$1:$E$48,2,0)</f>
        <v>Menyampaikan apa yang sedang dipikirkan secara terperinci</v>
      </c>
      <c r="C140" s="192"/>
      <c r="D140" s="192"/>
      <c r="E140" s="192"/>
      <c r="F140" s="192"/>
      <c r="G140" s="191"/>
      <c r="H140" s="191"/>
      <c r="I140" s="191"/>
      <c r="J140" s="202"/>
      <c r="K140" s="203"/>
      <c r="L140" s="90"/>
      <c r="N140" s="190"/>
      <c r="O140" s="190"/>
      <c r="P140" s="190"/>
      <c r="Q140" s="190"/>
    </row>
    <row r="141" spans="1:17" s="95" customFormat="1" ht="18.75" hidden="1" customHeight="1" x14ac:dyDescent="0.25">
      <c r="A141" s="102"/>
      <c r="B141" s="193">
        <f>'NALAR KRITIS'!$AE$5</f>
        <v>0</v>
      </c>
      <c r="C141" s="194"/>
      <c r="D141" s="194"/>
      <c r="E141" s="194"/>
      <c r="F141" s="195"/>
      <c r="G141" s="191" t="str">
        <f t="shared" ref="G141" si="201">IF(N141=1,"√","-")</f>
        <v>-</v>
      </c>
      <c r="H141" s="191" t="str">
        <f t="shared" ref="H141" si="202">IF(O141=1,"√","-")</f>
        <v>-</v>
      </c>
      <c r="I141" s="191" t="str">
        <f t="shared" ref="I141" si="203">IF(P141=1,"√","-")</f>
        <v>-</v>
      </c>
      <c r="J141" s="93"/>
      <c r="K141" s="196" t="str">
        <f t="shared" ref="K141" si="204">IF(Q141=1,"√","-")</f>
        <v>-</v>
      </c>
      <c r="L141" s="90"/>
      <c r="M141" s="109"/>
      <c r="N141" s="190">
        <f>VLOOKUP($L$2,'NALAR KRITIS'!$A$4:$AX$47,31,0)</f>
        <v>0</v>
      </c>
      <c r="O141" s="190">
        <f>VLOOKUP($L$2,'NALAR KRITIS'!$A$4:$AX$47,32,0)</f>
        <v>0</v>
      </c>
      <c r="P141" s="190">
        <f>VLOOKUP($L$2,'NALAR KRITIS'!$A$4:$AX$47,33,0)</f>
        <v>0</v>
      </c>
      <c r="Q141" s="190">
        <f>VLOOKUP($L$2,'NALAR KRITIS'!$A$4:$AX$47,34,0)</f>
        <v>0</v>
      </c>
    </row>
    <row r="142" spans="1:17" s="95" customFormat="1" ht="18.75" hidden="1" customHeight="1" x14ac:dyDescent="0.25">
      <c r="A142" s="102"/>
      <c r="B142" s="192" t="e">
        <f>VLOOKUP(B141,DESKRIPSI!$C$1:$E$48,2,0)</f>
        <v>#N/A</v>
      </c>
      <c r="C142" s="192"/>
      <c r="D142" s="192"/>
      <c r="E142" s="192"/>
      <c r="F142" s="192"/>
      <c r="G142" s="191"/>
      <c r="H142" s="191"/>
      <c r="I142" s="191"/>
      <c r="J142" s="93"/>
      <c r="K142" s="196"/>
      <c r="L142" s="90"/>
      <c r="M142" s="109"/>
      <c r="N142" s="190"/>
      <c r="O142" s="190"/>
      <c r="P142" s="190"/>
      <c r="Q142" s="190"/>
    </row>
    <row r="143" spans="1:17" s="95" customFormat="1" ht="18.75" hidden="1" customHeight="1" x14ac:dyDescent="0.25">
      <c r="A143" s="102"/>
      <c r="B143" s="193">
        <f>'NALAR KRITIS'!$AI$5</f>
        <v>0</v>
      </c>
      <c r="C143" s="194"/>
      <c r="D143" s="194"/>
      <c r="E143" s="194"/>
      <c r="F143" s="195"/>
      <c r="G143" s="191" t="str">
        <f t="shared" ref="G143" si="205">IF(N143=1,"√","-")</f>
        <v>-</v>
      </c>
      <c r="H143" s="191" t="str">
        <f t="shared" ref="H143" si="206">IF(O143=1,"√","-")</f>
        <v>-</v>
      </c>
      <c r="I143" s="191" t="str">
        <f t="shared" ref="I143" si="207">IF(P143=1,"√","-")</f>
        <v>-</v>
      </c>
      <c r="J143" s="93"/>
      <c r="K143" s="196" t="str">
        <f t="shared" ref="K143" si="208">IF(Q143=1,"√","-")</f>
        <v>-</v>
      </c>
      <c r="L143" s="90"/>
      <c r="M143" s="109"/>
      <c r="N143" s="190">
        <f>VLOOKUP($L$2,'NALAR KRITIS'!$A$4:$AX$47,35,0)</f>
        <v>0</v>
      </c>
      <c r="O143" s="190">
        <f>VLOOKUP($L$2,'NALAR KRITIS'!$A$4:$AX$47,36,0)</f>
        <v>0</v>
      </c>
      <c r="P143" s="190">
        <f>VLOOKUP($L$2,'NALAR KRITIS'!$A$4:$AX$47,37,0)</f>
        <v>0</v>
      </c>
      <c r="Q143" s="190">
        <f>VLOOKUP($L$2,'NALAR KRITIS'!$A$4:$AX$47,38,0)</f>
        <v>0</v>
      </c>
    </row>
    <row r="144" spans="1:17" s="95" customFormat="1" ht="18.75" hidden="1" customHeight="1" x14ac:dyDescent="0.25">
      <c r="A144" s="102"/>
      <c r="B144" s="192" t="e">
        <f>VLOOKUP(B143,DESKRIPSI!$C$1:$E$48,2,0)</f>
        <v>#N/A</v>
      </c>
      <c r="C144" s="192"/>
      <c r="D144" s="192"/>
      <c r="E144" s="192"/>
      <c r="F144" s="192"/>
      <c r="G144" s="191"/>
      <c r="H144" s="191"/>
      <c r="I144" s="191"/>
      <c r="J144" s="93"/>
      <c r="K144" s="196"/>
      <c r="L144" s="90"/>
      <c r="M144" s="109"/>
      <c r="N144" s="190"/>
      <c r="O144" s="190"/>
      <c r="P144" s="190"/>
      <c r="Q144" s="190"/>
    </row>
    <row r="145" spans="1:17" ht="18.75" hidden="1" customHeight="1" x14ac:dyDescent="0.25">
      <c r="A145" s="101"/>
      <c r="B145" s="204">
        <f>'NALAR KRITIS'!$AM$5</f>
        <v>0</v>
      </c>
      <c r="C145" s="205"/>
      <c r="D145" s="205"/>
      <c r="E145" s="205"/>
      <c r="F145" s="206"/>
      <c r="G145" s="191" t="str">
        <f t="shared" ref="G145" si="209">IF(N145=1,"√","-")</f>
        <v>-</v>
      </c>
      <c r="H145" s="191" t="str">
        <f t="shared" ref="H145" si="210">IF(O145=1,"√","-")</f>
        <v>-</v>
      </c>
      <c r="I145" s="191" t="str">
        <f t="shared" ref="I145" si="211">IF(P145=1,"√","-")</f>
        <v>-</v>
      </c>
      <c r="J145" s="93"/>
      <c r="K145" s="196" t="str">
        <f t="shared" ref="K145" si="212">IF(Q145=1,"√","-")</f>
        <v>-</v>
      </c>
      <c r="L145" s="90"/>
      <c r="N145" s="190">
        <f>VLOOKUP($L$2,'NALAR KRITIS'!$A$4:$AX$47,39,0)</f>
        <v>0</v>
      </c>
      <c r="O145" s="190">
        <f>VLOOKUP($L$2,'NALAR KRITIS'!$A$4:$AX$47,40,0)</f>
        <v>0</v>
      </c>
      <c r="P145" s="190">
        <f>VLOOKUP($L$2,'NALAR KRITIS'!$A$4:$AX$47,41,0)</f>
        <v>0</v>
      </c>
      <c r="Q145" s="190">
        <f>VLOOKUP($L$2,'NALAR KRITIS'!$A$4:$AX$47,42,0)</f>
        <v>0</v>
      </c>
    </row>
    <row r="146" spans="1:17" ht="18.75" hidden="1" customHeight="1" x14ac:dyDescent="0.25">
      <c r="A146" s="101"/>
      <c r="B146" s="192" t="e">
        <f>VLOOKUP(B145,DESKRIPSI!$C$1:$E$48,2,0)</f>
        <v>#N/A</v>
      </c>
      <c r="C146" s="192"/>
      <c r="D146" s="192"/>
      <c r="E146" s="192"/>
      <c r="F146" s="192"/>
      <c r="G146" s="191"/>
      <c r="H146" s="191"/>
      <c r="I146" s="191"/>
      <c r="J146" s="93"/>
      <c r="K146" s="196"/>
      <c r="L146" s="90"/>
      <c r="N146" s="190"/>
      <c r="O146" s="190"/>
      <c r="P146" s="190"/>
      <c r="Q146" s="190"/>
    </row>
    <row r="147" spans="1:17" ht="18.75" hidden="1" customHeight="1" x14ac:dyDescent="0.25">
      <c r="A147" s="101"/>
      <c r="B147" s="204">
        <f>'NALAR KRITIS'!$AQ$5</f>
        <v>0</v>
      </c>
      <c r="C147" s="205"/>
      <c r="D147" s="205"/>
      <c r="E147" s="205"/>
      <c r="F147" s="206"/>
      <c r="G147" s="191" t="str">
        <f t="shared" ref="G147" si="213">IF(N147=1,"√","-")</f>
        <v>-</v>
      </c>
      <c r="H147" s="191" t="str">
        <f t="shared" ref="H147" si="214">IF(O147=1,"√","-")</f>
        <v>-</v>
      </c>
      <c r="I147" s="191" t="str">
        <f t="shared" ref="I147" si="215">IF(P147=1,"√","-")</f>
        <v>-</v>
      </c>
      <c r="J147" s="93"/>
      <c r="K147" s="196" t="str">
        <f t="shared" ref="K147" si="216">IF(Q147=1,"√","-")</f>
        <v>-</v>
      </c>
      <c r="L147" s="90"/>
      <c r="N147" s="190">
        <f>VLOOKUP($L$2,'NALAR KRITIS'!$A$4:$AX$47,43,0)</f>
        <v>0</v>
      </c>
      <c r="O147" s="190">
        <f>VLOOKUP($L$2,'NALAR KRITIS'!$A$4:$AX$47,44,0)</f>
        <v>0</v>
      </c>
      <c r="P147" s="190">
        <f>VLOOKUP($L$2,'NALAR KRITIS'!$A$4:$AX$47,45,0)</f>
        <v>0</v>
      </c>
      <c r="Q147" s="190">
        <f>VLOOKUP($L$2,'NALAR KRITIS'!$A$4:$AX$47,46,0)</f>
        <v>0</v>
      </c>
    </row>
    <row r="148" spans="1:17" ht="18.75" hidden="1" customHeight="1" x14ac:dyDescent="0.25">
      <c r="A148" s="101"/>
      <c r="B148" s="192" t="e">
        <f>VLOOKUP(B147,DESKRIPSI!$C$1:$E$48,2,0)</f>
        <v>#N/A</v>
      </c>
      <c r="C148" s="192"/>
      <c r="D148" s="192"/>
      <c r="E148" s="192"/>
      <c r="F148" s="192"/>
      <c r="G148" s="191"/>
      <c r="H148" s="191"/>
      <c r="I148" s="191"/>
      <c r="J148" s="93"/>
      <c r="K148" s="196"/>
      <c r="L148" s="90"/>
      <c r="N148" s="190"/>
      <c r="O148" s="190"/>
      <c r="P148" s="190"/>
      <c r="Q148" s="190"/>
    </row>
    <row r="149" spans="1:17" ht="18.75" hidden="1" customHeight="1" x14ac:dyDescent="0.25">
      <c r="A149" s="101"/>
      <c r="B149" s="204">
        <f>'NALAR KRITIS'!$AU$5</f>
        <v>0</v>
      </c>
      <c r="C149" s="205"/>
      <c r="D149" s="205"/>
      <c r="E149" s="205"/>
      <c r="F149" s="206"/>
      <c r="G149" s="191" t="str">
        <f t="shared" ref="G149" si="217">IF(N149=1,"√","-")</f>
        <v>-</v>
      </c>
      <c r="H149" s="191" t="str">
        <f t="shared" ref="H149" si="218">IF(O149=1,"√","-")</f>
        <v>-</v>
      </c>
      <c r="I149" s="191" t="str">
        <f t="shared" ref="I149" si="219">IF(P149=1,"√","-")</f>
        <v>-</v>
      </c>
      <c r="J149" s="93"/>
      <c r="K149" s="196" t="str">
        <f t="shared" ref="K149" si="220">IF(Q149=1,"√","-")</f>
        <v>-</v>
      </c>
      <c r="N149" s="190">
        <f>VLOOKUP($L$2,'NALAR KRITIS'!$A$4:$AX$47,47,0)</f>
        <v>0</v>
      </c>
      <c r="O149" s="190">
        <f>VLOOKUP($L$2,'NALAR KRITIS'!$A$4:$AX$47,48,0)</f>
        <v>0</v>
      </c>
      <c r="P149" s="190">
        <f>VLOOKUP($L$2,'NALAR KRITIS'!$A$4:$AX$47,49,0)</f>
        <v>0</v>
      </c>
      <c r="Q149" s="190">
        <f>VLOOKUP($L$2,'NALAR KRITIS'!$A$4:$AX$47,50,0)</f>
        <v>0</v>
      </c>
    </row>
    <row r="150" spans="1:17" ht="18.75" hidden="1" customHeight="1" x14ac:dyDescent="0.25">
      <c r="A150" s="101"/>
      <c r="B150" s="192" t="e">
        <f>VLOOKUP(B149,DESKRIPSI!$C$1:$E$48,2,0)</f>
        <v>#N/A</v>
      </c>
      <c r="C150" s="192"/>
      <c r="D150" s="192"/>
      <c r="E150" s="192"/>
      <c r="F150" s="192"/>
      <c r="G150" s="191"/>
      <c r="H150" s="191"/>
      <c r="I150" s="191"/>
      <c r="J150" s="93"/>
      <c r="K150" s="196"/>
      <c r="N150" s="190"/>
      <c r="O150" s="190"/>
      <c r="P150" s="190"/>
      <c r="Q150" s="190"/>
    </row>
    <row r="151" spans="1:17" ht="18.75" customHeight="1" x14ac:dyDescent="0.25">
      <c r="A151" s="112"/>
      <c r="B151" s="113"/>
      <c r="C151" s="113"/>
      <c r="D151" s="113"/>
      <c r="E151" s="113"/>
      <c r="F151" s="113"/>
      <c r="G151" s="114"/>
      <c r="H151" s="114"/>
      <c r="I151" s="114"/>
      <c r="J151" s="114"/>
      <c r="K151" s="114"/>
      <c r="N151" s="101"/>
      <c r="O151" s="101"/>
      <c r="P151" s="101"/>
      <c r="Q151" s="101"/>
    </row>
    <row r="152" spans="1:17" ht="18.75" customHeight="1" x14ac:dyDescent="0.25">
      <c r="A152" s="115"/>
      <c r="B152" s="116"/>
      <c r="C152" s="116"/>
      <c r="D152" s="116"/>
      <c r="E152" s="116"/>
      <c r="F152" s="116"/>
      <c r="G152" s="99"/>
      <c r="H152" s="99"/>
      <c r="I152" s="99"/>
      <c r="J152" s="99"/>
      <c r="K152" s="100">
        <f>D5</f>
        <v>0</v>
      </c>
      <c r="N152" s="101"/>
      <c r="O152" s="101"/>
      <c r="P152" s="101"/>
      <c r="Q152" s="101"/>
    </row>
    <row r="153" spans="1:17" ht="18.75" customHeight="1" x14ac:dyDescent="0.25">
      <c r="A153" s="88">
        <v>6</v>
      </c>
      <c r="B153" s="197" t="str">
        <f>KREATIF!$B$4</f>
        <v>KREATIF</v>
      </c>
      <c r="C153" s="198"/>
      <c r="D153" s="198"/>
      <c r="E153" s="198"/>
      <c r="F153" s="199"/>
      <c r="G153" s="79" t="s">
        <v>95</v>
      </c>
      <c r="H153" s="79" t="s">
        <v>97</v>
      </c>
      <c r="I153" s="79" t="s">
        <v>96</v>
      </c>
      <c r="J153" s="80"/>
      <c r="K153" s="81" t="s">
        <v>151</v>
      </c>
      <c r="L153" s="84"/>
      <c r="N153" s="79" t="s">
        <v>95</v>
      </c>
      <c r="O153" s="79" t="s">
        <v>97</v>
      </c>
      <c r="P153" s="79" t="s">
        <v>96</v>
      </c>
      <c r="Q153" s="79" t="s">
        <v>151</v>
      </c>
    </row>
    <row r="154" spans="1:17" ht="34.5" customHeight="1" x14ac:dyDescent="0.25">
      <c r="A154" s="89"/>
      <c r="B154" s="193" t="str">
        <f>KREATIF!$C$5</f>
        <v>Menghasilkan gagasan yang orisinal</v>
      </c>
      <c r="C154" s="194"/>
      <c r="D154" s="194"/>
      <c r="E154" s="194"/>
      <c r="F154" s="195"/>
      <c r="G154" s="191" t="str">
        <f t="shared" ref="G154" si="221">IF(N154=1,"√","-")</f>
        <v>-</v>
      </c>
      <c r="H154" s="191" t="str">
        <f t="shared" ref="H154" si="222">IF(O154=1,"√","-")</f>
        <v>-</v>
      </c>
      <c r="I154" s="191" t="str">
        <f t="shared" ref="I154" si="223">IF(P154=1,"√","-")</f>
        <v>-</v>
      </c>
      <c r="J154" s="200" t="str">
        <f>IF(Q154=1,"√","-")</f>
        <v>-</v>
      </c>
      <c r="K154" s="201"/>
      <c r="L154" s="90"/>
      <c r="N154" s="190">
        <f>VLOOKUP($L$2,KREATIF!$A$4:$AX$47,3,0)</f>
        <v>0</v>
      </c>
      <c r="O154" s="190">
        <f>VLOOKUP($L$2,KREATIF!$A$4:$AX$47,4,0)</f>
        <v>0</v>
      </c>
      <c r="P154" s="190">
        <f>VLOOKUP($L$2,KREATIF!$A$4:$AX$47,5,0)</f>
        <v>0</v>
      </c>
      <c r="Q154" s="190">
        <f>VLOOKUP($L$2,KREATIF!$A$4:$AX$47,6,0)</f>
        <v>0</v>
      </c>
    </row>
    <row r="155" spans="1:17" ht="70.5" customHeight="1" x14ac:dyDescent="0.25">
      <c r="A155" s="91"/>
      <c r="B155" s="192" t="str">
        <f>VLOOKUP(B154,DESKRIPSI!$C$1:$E$48,2,0)</f>
        <v>Menggabungkan beberapa gagasan menjadi ide atau gagasan imajinatif yang bermakna untuk mengekspresikan pikiran dan/atau perasaannya.</v>
      </c>
      <c r="C155" s="192"/>
      <c r="D155" s="192"/>
      <c r="E155" s="192"/>
      <c r="F155" s="192"/>
      <c r="G155" s="191"/>
      <c r="H155" s="191"/>
      <c r="I155" s="191"/>
      <c r="J155" s="202"/>
      <c r="K155" s="203"/>
      <c r="L155" s="90"/>
      <c r="N155" s="190"/>
      <c r="O155" s="190"/>
      <c r="P155" s="190"/>
      <c r="Q155" s="190"/>
    </row>
    <row r="156" spans="1:17" ht="18.75" hidden="1" customHeight="1" x14ac:dyDescent="0.25">
      <c r="A156" s="91"/>
      <c r="B156" s="193">
        <f>KREATIF!$G$5</f>
        <v>0</v>
      </c>
      <c r="C156" s="194"/>
      <c r="D156" s="194"/>
      <c r="E156" s="194"/>
      <c r="F156" s="195"/>
      <c r="G156" s="191" t="str">
        <f t="shared" ref="G156" si="224">IF(N156=1,"√","-")</f>
        <v>-</v>
      </c>
      <c r="H156" s="191" t="str">
        <f t="shared" ref="H156" si="225">IF(O156=1,"√","-")</f>
        <v>-</v>
      </c>
      <c r="I156" s="191" t="str">
        <f t="shared" ref="I156" si="226">IF(P156=1,"√","-")</f>
        <v>-</v>
      </c>
      <c r="J156" s="93"/>
      <c r="K156" s="196" t="str">
        <f t="shared" ref="K156" si="227">IF(Q156=1,"√","-")</f>
        <v>-</v>
      </c>
      <c r="L156" s="90"/>
      <c r="N156" s="190">
        <f>VLOOKUP($L$2,KREATIF!$A$4:$AX$47,7,0)</f>
        <v>0</v>
      </c>
      <c r="O156" s="190">
        <f>VLOOKUP($L$2,KREATIF!$A$4:$AX$47,8,0)</f>
        <v>0</v>
      </c>
      <c r="P156" s="190">
        <f>VLOOKUP($L$2,KREATIF!$A$4:$AX$47,9,0)</f>
        <v>0</v>
      </c>
      <c r="Q156" s="190">
        <f>VLOOKUP($L$2,KREATIF!$A$4:$AX$47,10,0)</f>
        <v>0</v>
      </c>
    </row>
    <row r="157" spans="1:17" ht="18.75" hidden="1" customHeight="1" x14ac:dyDescent="0.25">
      <c r="A157" s="91"/>
      <c r="B157" s="192" t="e">
        <f>VLOOKUP(B156,DESKRIPSI!$C$1:$E$48,2,0)</f>
        <v>#N/A</v>
      </c>
      <c r="C157" s="192"/>
      <c r="D157" s="192"/>
      <c r="E157" s="192"/>
      <c r="F157" s="192"/>
      <c r="G157" s="191"/>
      <c r="H157" s="191"/>
      <c r="I157" s="191"/>
      <c r="J157" s="93"/>
      <c r="K157" s="196"/>
      <c r="L157" s="90"/>
      <c r="N157" s="190"/>
      <c r="O157" s="190"/>
      <c r="P157" s="190"/>
      <c r="Q157" s="190"/>
    </row>
    <row r="158" spans="1:17" ht="18.75" hidden="1" customHeight="1" x14ac:dyDescent="0.25">
      <c r="A158" s="91"/>
      <c r="B158" s="124">
        <f>KREATIF!$K$5</f>
        <v>0</v>
      </c>
      <c r="C158" s="125"/>
      <c r="D158" s="125"/>
      <c r="E158" s="125"/>
      <c r="F158" s="126"/>
      <c r="G158" s="191" t="str">
        <f t="shared" ref="G158" si="228">IF(N158=1,"√","-")</f>
        <v>-</v>
      </c>
      <c r="H158" s="191" t="str">
        <f t="shared" ref="H158" si="229">IF(O158=1,"√","-")</f>
        <v>-</v>
      </c>
      <c r="I158" s="191" t="str">
        <f t="shared" ref="I158" si="230">IF(P158=1,"√","-")</f>
        <v>-</v>
      </c>
      <c r="J158" s="93"/>
      <c r="K158" s="196" t="str">
        <f t="shared" ref="K158" si="231">IF(Q158=1,"√","-")</f>
        <v>-</v>
      </c>
      <c r="L158" s="90"/>
      <c r="N158" s="190">
        <f>VLOOKUP($L$2,KREATIF!$A$4:$AX$47,11,0)</f>
        <v>0</v>
      </c>
      <c r="O158" s="190">
        <f>VLOOKUP($L$2,KREATIF!$A$4:$AX$47,12,0)</f>
        <v>0</v>
      </c>
      <c r="P158" s="190">
        <f>VLOOKUP($L$2,KREATIF!$A$4:$AX$47,13,0)</f>
        <v>0</v>
      </c>
      <c r="Q158" s="190">
        <f>VLOOKUP($L$2,KREATIF!$A$4:$AX$47,14,0)</f>
        <v>0</v>
      </c>
    </row>
    <row r="159" spans="1:17" ht="18.75" hidden="1" customHeight="1" x14ac:dyDescent="0.25">
      <c r="A159" s="91"/>
      <c r="B159" s="192" t="e">
        <f>VLOOKUP(B158,DESKRIPSI!$C$1:$E$48,2,0)</f>
        <v>#N/A</v>
      </c>
      <c r="C159" s="192"/>
      <c r="D159" s="192"/>
      <c r="E159" s="192"/>
      <c r="F159" s="192"/>
      <c r="G159" s="191"/>
      <c r="H159" s="191"/>
      <c r="I159" s="191"/>
      <c r="J159" s="93"/>
      <c r="K159" s="196"/>
      <c r="L159" s="90"/>
      <c r="N159" s="190"/>
      <c r="O159" s="190"/>
      <c r="P159" s="190"/>
      <c r="Q159" s="190"/>
    </row>
    <row r="160" spans="1:17" ht="34.5" customHeight="1" x14ac:dyDescent="0.25">
      <c r="A160" s="91"/>
      <c r="B160" s="193" t="str">
        <f>KREATIF!$O$5</f>
        <v>Menghasilkan karya dan tindakan yang orisinal</v>
      </c>
      <c r="C160" s="194"/>
      <c r="D160" s="194"/>
      <c r="E160" s="194"/>
      <c r="F160" s="195"/>
      <c r="G160" s="191" t="str">
        <f t="shared" ref="G160" si="232">IF(N160=1,"√","-")</f>
        <v>-</v>
      </c>
      <c r="H160" s="191" t="str">
        <f t="shared" ref="H160" si="233">IF(O160=1,"√","-")</f>
        <v>-</v>
      </c>
      <c r="I160" s="191" t="str">
        <f t="shared" ref="I160" si="234">IF(P160=1,"√","-")</f>
        <v>-</v>
      </c>
      <c r="J160" s="200" t="str">
        <f>IF(Q160=1,"√","-")</f>
        <v>-</v>
      </c>
      <c r="K160" s="201"/>
      <c r="L160" s="90"/>
      <c r="N160" s="190">
        <f>VLOOKUP($L$2,KREATIF!$A$4:$AX$47,15,0)</f>
        <v>0</v>
      </c>
      <c r="O160" s="190">
        <f>VLOOKUP($L$2,KREATIF!$A$4:$AX$47,16,0)</f>
        <v>0</v>
      </c>
      <c r="P160" s="190">
        <f>VLOOKUP($L$2,KREATIF!$A$4:$AX$47,17,0)</f>
        <v>0</v>
      </c>
      <c r="Q160" s="190">
        <f>VLOOKUP($L$2,KREATIF!$A$4:$AX$47,18,0)</f>
        <v>0</v>
      </c>
    </row>
    <row r="161" spans="1:17" ht="70.5" customHeight="1" x14ac:dyDescent="0.25">
      <c r="A161" s="91"/>
      <c r="B161" s="192" t="str">
        <f>VLOOKUP(B160,DESKRIPSI!$C$1:$E$48,2,0)</f>
        <v>Mengeksplorasi dan mengekspresikan pikiran dan/atau perasaannya dalam bentuk karya dan/atau tindakan serta mengapresiasi karya dan tindakan yang dihasilkan</v>
      </c>
      <c r="C161" s="192"/>
      <c r="D161" s="192"/>
      <c r="E161" s="192"/>
      <c r="F161" s="192"/>
      <c r="G161" s="191"/>
      <c r="H161" s="191"/>
      <c r="I161" s="191"/>
      <c r="J161" s="202"/>
      <c r="K161" s="203"/>
      <c r="L161" s="90"/>
      <c r="N161" s="190"/>
      <c r="O161" s="190"/>
      <c r="P161" s="190"/>
      <c r="Q161" s="190"/>
    </row>
    <row r="162" spans="1:17" ht="18.75" hidden="1" customHeight="1" x14ac:dyDescent="0.25">
      <c r="A162" s="91"/>
      <c r="B162" s="124">
        <f>KREATIF!$S$5</f>
        <v>0</v>
      </c>
      <c r="C162" s="125"/>
      <c r="D162" s="125"/>
      <c r="E162" s="125"/>
      <c r="F162" s="126"/>
      <c r="G162" s="191" t="str">
        <f t="shared" ref="G162" si="235">IF(N162=1,"√","-")</f>
        <v>-</v>
      </c>
      <c r="H162" s="191" t="str">
        <f t="shared" ref="H162" si="236">IF(O162=1,"√","-")</f>
        <v>-</v>
      </c>
      <c r="I162" s="191" t="str">
        <f t="shared" ref="I162" si="237">IF(P162=1,"√","-")</f>
        <v>-</v>
      </c>
      <c r="J162" s="93"/>
      <c r="K162" s="196" t="str">
        <f t="shared" ref="K162" si="238">IF(Q162=1,"√","-")</f>
        <v>-</v>
      </c>
      <c r="L162" s="90"/>
      <c r="N162" s="190">
        <f>VLOOKUP($L$2,KREATIF!$A$4:$AX$47,19,0)</f>
        <v>0</v>
      </c>
      <c r="O162" s="190">
        <f>VLOOKUP($L$2,KREATIF!$A$4:$AX$47,20,0)</f>
        <v>0</v>
      </c>
      <c r="P162" s="190">
        <f>VLOOKUP($L$2,KREATIF!$A$4:$AX$47,21,0)</f>
        <v>0</v>
      </c>
      <c r="Q162" s="190">
        <f>VLOOKUP($L$2,KREATIF!$A$4:$AX$47,22,0)</f>
        <v>0</v>
      </c>
    </row>
    <row r="163" spans="1:17" ht="18.75" hidden="1" customHeight="1" x14ac:dyDescent="0.25">
      <c r="A163" s="91"/>
      <c r="B163" s="192" t="e">
        <f>VLOOKUP(B162,DESKRIPSI!$C$1:$E$48,2,0)</f>
        <v>#N/A</v>
      </c>
      <c r="C163" s="192"/>
      <c r="D163" s="192"/>
      <c r="E163" s="192"/>
      <c r="F163" s="192"/>
      <c r="G163" s="191"/>
      <c r="H163" s="191"/>
      <c r="I163" s="191"/>
      <c r="J163" s="93"/>
      <c r="K163" s="196"/>
      <c r="L163" s="90"/>
      <c r="N163" s="190"/>
      <c r="O163" s="190"/>
      <c r="P163" s="190"/>
      <c r="Q163" s="190"/>
    </row>
    <row r="164" spans="1:17" ht="18.75" hidden="1" customHeight="1" x14ac:dyDescent="0.25">
      <c r="A164" s="107"/>
      <c r="B164" s="193">
        <f>KREATIF!$W$5</f>
        <v>0</v>
      </c>
      <c r="C164" s="194"/>
      <c r="D164" s="194"/>
      <c r="E164" s="194"/>
      <c r="F164" s="195"/>
      <c r="G164" s="191" t="str">
        <f t="shared" ref="G164" si="239">IF(N164=1,"√","-")</f>
        <v>-</v>
      </c>
      <c r="H164" s="191" t="str">
        <f t="shared" ref="H164" si="240">IF(O164=1,"√","-")</f>
        <v>-</v>
      </c>
      <c r="I164" s="191" t="str">
        <f t="shared" ref="I164" si="241">IF(P164=1,"√","-")</f>
        <v>-</v>
      </c>
      <c r="J164" s="93"/>
      <c r="K164" s="196" t="str">
        <f t="shared" ref="K164" si="242">IF(Q164=1,"√","-")</f>
        <v>-</v>
      </c>
      <c r="L164" s="90"/>
      <c r="N164" s="190">
        <f>VLOOKUP($L$2,KREATIF!$A$4:$AX$47,23,0)</f>
        <v>0</v>
      </c>
      <c r="O164" s="190">
        <f>VLOOKUP($L$2,KREATIF!$A$4:$AX$47,24,0)</f>
        <v>0</v>
      </c>
      <c r="P164" s="190">
        <f>VLOOKUP($L$2,KREATIF!$A$4:$AX$47,25,0)</f>
        <v>0</v>
      </c>
      <c r="Q164" s="190">
        <f>VLOOKUP($L$2,KREATIF!$A$4:$AX$47,26,0)</f>
        <v>0</v>
      </c>
    </row>
    <row r="165" spans="1:17" ht="18.75" hidden="1" customHeight="1" x14ac:dyDescent="0.25">
      <c r="A165" s="107"/>
      <c r="B165" s="192" t="e">
        <f>VLOOKUP(B164,DESKRIPSI!$C$1:$E$48,2,0)</f>
        <v>#N/A</v>
      </c>
      <c r="C165" s="192"/>
      <c r="D165" s="192"/>
      <c r="E165" s="192"/>
      <c r="F165" s="192"/>
      <c r="G165" s="191"/>
      <c r="H165" s="191"/>
      <c r="I165" s="191"/>
      <c r="J165" s="93"/>
      <c r="K165" s="196"/>
      <c r="L165" s="90"/>
      <c r="N165" s="190"/>
      <c r="O165" s="190"/>
      <c r="P165" s="190"/>
      <c r="Q165" s="190"/>
    </row>
    <row r="166" spans="1:17" ht="34.5" customHeight="1" x14ac:dyDescent="0.25">
      <c r="A166" s="107"/>
      <c r="B166" s="193" t="str">
        <f>KREATIF!$AA$5</f>
        <v>Memiliki keluwesan berpikir dalam mencari alternatif solusi permasalahan</v>
      </c>
      <c r="C166" s="194"/>
      <c r="D166" s="194"/>
      <c r="E166" s="194"/>
      <c r="F166" s="195"/>
      <c r="G166" s="191" t="str">
        <f t="shared" ref="G166" si="243">IF(N166=1,"√","-")</f>
        <v>-</v>
      </c>
      <c r="H166" s="191" t="str">
        <f t="shared" ref="H166" si="244">IF(O166=1,"√","-")</f>
        <v>-</v>
      </c>
      <c r="I166" s="191" t="str">
        <f t="shared" ref="I166" si="245">IF(P166=1,"√","-")</f>
        <v>-</v>
      </c>
      <c r="J166" s="200" t="str">
        <f>IF(Q166=1,"√","-")</f>
        <v>-</v>
      </c>
      <c r="K166" s="201"/>
      <c r="L166" s="90"/>
      <c r="N166" s="190">
        <f>VLOOKUP($L$2,KREATIF!$A$4:$AX$47,27,0)</f>
        <v>0</v>
      </c>
      <c r="O166" s="190">
        <f>VLOOKUP($L$2,KREATIF!$A$4:$AX$47,28,0)</f>
        <v>0</v>
      </c>
      <c r="P166" s="190">
        <f>VLOOKUP($L$2,KREATIF!$A$4:$AX$47,29,0)</f>
        <v>0</v>
      </c>
      <c r="Q166" s="190">
        <f>VLOOKUP($L$2,KREATIF!$A$4:$AX$47,30,0)</f>
        <v>0</v>
      </c>
    </row>
    <row r="167" spans="1:17" ht="70.5" customHeight="1" x14ac:dyDescent="0.25">
      <c r="A167" s="123"/>
      <c r="B167" s="192" t="str">
        <f>VLOOKUP(B166,DESKRIPSI!$C$1:$E$48,2,0)</f>
        <v>Mengidentifikasi gagasan-gagasan kreatif untuk menghadapi situasi dan permasalahan.</v>
      </c>
      <c r="C167" s="192"/>
      <c r="D167" s="192"/>
      <c r="E167" s="192"/>
      <c r="F167" s="192"/>
      <c r="G167" s="191"/>
      <c r="H167" s="191"/>
      <c r="I167" s="191"/>
      <c r="J167" s="202"/>
      <c r="K167" s="203"/>
      <c r="L167" s="90"/>
      <c r="N167" s="190"/>
      <c r="O167" s="190"/>
      <c r="P167" s="190"/>
      <c r="Q167" s="190"/>
    </row>
    <row r="168" spans="1:17" ht="18.75" hidden="1" customHeight="1" x14ac:dyDescent="0.25">
      <c r="A168" s="92"/>
      <c r="B168" s="118">
        <f>KREATIF!$AE$5</f>
        <v>0</v>
      </c>
      <c r="C168" s="119"/>
      <c r="D168" s="119"/>
      <c r="E168" s="119"/>
      <c r="F168" s="120"/>
      <c r="G168" s="191" t="str">
        <f t="shared" ref="G168" si="246">IF(N168=1,"√","-")</f>
        <v>-</v>
      </c>
      <c r="H168" s="191" t="str">
        <f t="shared" ref="H168" si="247">IF(O168=1,"√","-")</f>
        <v>-</v>
      </c>
      <c r="I168" s="191" t="str">
        <f t="shared" ref="I168" si="248">IF(P168=1,"√","-")</f>
        <v>-</v>
      </c>
      <c r="J168" s="92"/>
      <c r="K168" s="191" t="str">
        <f t="shared" ref="K168" si="249">IF(Q168=1,"√","-")</f>
        <v>-</v>
      </c>
      <c r="N168" s="190">
        <f>VLOOKUP($L$2,KREATIF!$A$4:$AX$47,31,0)</f>
        <v>0</v>
      </c>
      <c r="O168" s="190">
        <f>VLOOKUP($L$2,KREATIF!$A$4:$AX$47,32,0)</f>
        <v>0</v>
      </c>
      <c r="P168" s="190">
        <f>VLOOKUP($L$2,KREATIF!$A$4:$AX$47,33,0)</f>
        <v>0</v>
      </c>
      <c r="Q168" s="190">
        <f>VLOOKUP($L$2,KREATIF!$A$4:$AX$47,34,0)</f>
        <v>0</v>
      </c>
    </row>
    <row r="169" spans="1:17" ht="18.75" hidden="1" customHeight="1" x14ac:dyDescent="0.25">
      <c r="A169" s="92"/>
      <c r="B169" s="192" t="e">
        <f>VLOOKUP(B168,DESKRIPSI!$C$1:$E$48,2,0)</f>
        <v>#N/A</v>
      </c>
      <c r="C169" s="192"/>
      <c r="D169" s="192"/>
      <c r="E169" s="192"/>
      <c r="F169" s="192"/>
      <c r="G169" s="191"/>
      <c r="H169" s="191"/>
      <c r="I169" s="191"/>
      <c r="J169" s="92"/>
      <c r="K169" s="191"/>
      <c r="N169" s="190"/>
      <c r="O169" s="190"/>
      <c r="P169" s="190"/>
      <c r="Q169" s="190"/>
    </row>
    <row r="170" spans="1:17" ht="18.75" hidden="1" customHeight="1" x14ac:dyDescent="0.25">
      <c r="A170" s="92"/>
      <c r="B170" s="193">
        <f>KREATIF!$AI$5</f>
        <v>0</v>
      </c>
      <c r="C170" s="194"/>
      <c r="D170" s="194"/>
      <c r="E170" s="194"/>
      <c r="F170" s="195"/>
      <c r="G170" s="191" t="str">
        <f t="shared" ref="G170" si="250">IF(N170=1,"√","-")</f>
        <v>-</v>
      </c>
      <c r="H170" s="191" t="str">
        <f t="shared" ref="H170" si="251">IF(O170=1,"√","-")</f>
        <v>-</v>
      </c>
      <c r="I170" s="191" t="str">
        <f t="shared" ref="I170" si="252">IF(P170=1,"√","-")</f>
        <v>-</v>
      </c>
      <c r="J170" s="92"/>
      <c r="K170" s="191" t="str">
        <f t="shared" ref="K170" si="253">IF(Q170=1,"√","-")</f>
        <v>-</v>
      </c>
      <c r="L170" s="84"/>
      <c r="N170" s="190">
        <f>VLOOKUP($L$2,KREATIF!$A$4:$AX$47,35,0)</f>
        <v>0</v>
      </c>
      <c r="O170" s="190">
        <f>VLOOKUP($L$2,KREATIF!$A$4:$AX$47,36,0)</f>
        <v>0</v>
      </c>
      <c r="P170" s="190">
        <f>VLOOKUP($L$2,KREATIF!$A$4:$AX$47,37,0)</f>
        <v>0</v>
      </c>
      <c r="Q170" s="190">
        <f>VLOOKUP($L$2,KREATIF!$A$4:$AX$47,38,0)</f>
        <v>0</v>
      </c>
    </row>
    <row r="171" spans="1:17" ht="18.75" hidden="1" customHeight="1" x14ac:dyDescent="0.25">
      <c r="A171" s="92"/>
      <c r="B171" s="192" t="e">
        <f>VLOOKUP(B170,DESKRIPSI!$C$1:$E$48,2,0)</f>
        <v>#N/A</v>
      </c>
      <c r="C171" s="192"/>
      <c r="D171" s="192"/>
      <c r="E171" s="192"/>
      <c r="F171" s="192"/>
      <c r="G171" s="191"/>
      <c r="H171" s="191"/>
      <c r="I171" s="191"/>
      <c r="J171" s="92"/>
      <c r="K171" s="191"/>
      <c r="L171" s="84"/>
      <c r="N171" s="190"/>
      <c r="O171" s="190"/>
      <c r="P171" s="190"/>
      <c r="Q171" s="190"/>
    </row>
    <row r="172" spans="1:17" ht="18.75" hidden="1" customHeight="1" x14ac:dyDescent="0.25">
      <c r="A172" s="102"/>
      <c r="B172" s="193">
        <f>KREATIF!$AM$5</f>
        <v>0</v>
      </c>
      <c r="C172" s="194"/>
      <c r="D172" s="194"/>
      <c r="E172" s="194"/>
      <c r="F172" s="195"/>
      <c r="G172" s="191" t="str">
        <f t="shared" ref="G172" si="254">IF(N172=1,"√","-")</f>
        <v>-</v>
      </c>
      <c r="H172" s="191" t="str">
        <f t="shared" ref="H172" si="255">IF(O172=1,"√","-")</f>
        <v>-</v>
      </c>
      <c r="I172" s="191" t="str">
        <f t="shared" ref="I172" si="256">IF(P172=1,"√","-")</f>
        <v>-</v>
      </c>
      <c r="J172" s="92"/>
      <c r="K172" s="191" t="str">
        <f t="shared" ref="K172" si="257">IF(Q172=1,"√","-")</f>
        <v>-</v>
      </c>
      <c r="L172" s="90"/>
      <c r="N172" s="190">
        <f>VLOOKUP($L$2,KREATIF!$A$4:$AX$47,39,0)</f>
        <v>0</v>
      </c>
      <c r="O172" s="190">
        <f>VLOOKUP($L$2,KREATIF!$A$4:$AX$47,40,0)</f>
        <v>0</v>
      </c>
      <c r="P172" s="190">
        <f>VLOOKUP($L$2,KREATIF!$A$4:$AX$47,41,0)</f>
        <v>0</v>
      </c>
      <c r="Q172" s="190">
        <f>VLOOKUP($L$2,KREATIF!$A$4:$AX$47,42,0)</f>
        <v>0</v>
      </c>
    </row>
    <row r="173" spans="1:17" ht="18.75" hidden="1" customHeight="1" x14ac:dyDescent="0.25">
      <c r="A173" s="102"/>
      <c r="B173" s="192" t="e">
        <f>VLOOKUP(B172,DESKRIPSI!$C$1:$E$48,2,0)</f>
        <v>#N/A</v>
      </c>
      <c r="C173" s="192"/>
      <c r="D173" s="192"/>
      <c r="E173" s="192"/>
      <c r="F173" s="192"/>
      <c r="G173" s="191"/>
      <c r="H173" s="191"/>
      <c r="I173" s="191"/>
      <c r="J173" s="92"/>
      <c r="K173" s="191"/>
      <c r="L173" s="90"/>
      <c r="N173" s="190"/>
      <c r="O173" s="190"/>
      <c r="P173" s="190"/>
      <c r="Q173" s="190"/>
    </row>
    <row r="174" spans="1:17" ht="18.75" hidden="1" customHeight="1" x14ac:dyDescent="0.25">
      <c r="A174" s="102"/>
      <c r="B174" s="193">
        <f>KREATIF!$AQ$5</f>
        <v>0</v>
      </c>
      <c r="C174" s="194"/>
      <c r="D174" s="194"/>
      <c r="E174" s="194"/>
      <c r="F174" s="195"/>
      <c r="G174" s="191" t="str">
        <f t="shared" ref="G174" si="258">IF(N174=1,"√","-")</f>
        <v>-</v>
      </c>
      <c r="H174" s="191" t="str">
        <f t="shared" ref="H174" si="259">IF(O174=1,"√","-")</f>
        <v>-</v>
      </c>
      <c r="I174" s="191" t="str">
        <f t="shared" ref="I174" si="260">IF(P174=1,"√","-")</f>
        <v>-</v>
      </c>
      <c r="J174" s="92"/>
      <c r="K174" s="191" t="str">
        <f t="shared" ref="K174" si="261">IF(Q174=1,"√","-")</f>
        <v>-</v>
      </c>
      <c r="L174" s="90"/>
      <c r="N174" s="190">
        <f>VLOOKUP($L$2,KREATIF!$A$4:$AX$47,43,0)</f>
        <v>0</v>
      </c>
      <c r="O174" s="190">
        <f>VLOOKUP($L$2,KREATIF!$A$4:$AX$47,44,0)</f>
        <v>0</v>
      </c>
      <c r="P174" s="190">
        <f>VLOOKUP($L$2,KREATIF!$A$4:$AX$47,45,0)</f>
        <v>0</v>
      </c>
      <c r="Q174" s="190">
        <f>VLOOKUP($L$2,KREATIF!$A$4:$AX$47,46,0)</f>
        <v>0</v>
      </c>
    </row>
    <row r="175" spans="1:17" ht="18.75" hidden="1" customHeight="1" x14ac:dyDescent="0.25">
      <c r="A175" s="102"/>
      <c r="B175" s="192" t="e">
        <f>VLOOKUP(B174,DESKRIPSI!$C$1:$E$48,2,0)</f>
        <v>#N/A</v>
      </c>
      <c r="C175" s="192"/>
      <c r="D175" s="192"/>
      <c r="E175" s="192"/>
      <c r="F175" s="192"/>
      <c r="G175" s="191"/>
      <c r="H175" s="191"/>
      <c r="I175" s="191"/>
      <c r="J175" s="92"/>
      <c r="K175" s="191"/>
      <c r="L175" s="90"/>
      <c r="N175" s="190"/>
      <c r="O175" s="190"/>
      <c r="P175" s="190"/>
      <c r="Q175" s="190"/>
    </row>
    <row r="176" spans="1:17" ht="18.75" hidden="1" customHeight="1" x14ac:dyDescent="0.25">
      <c r="A176" s="102"/>
      <c r="B176" s="193">
        <f>KREATIF!$AU$5</f>
        <v>0</v>
      </c>
      <c r="C176" s="194"/>
      <c r="D176" s="194"/>
      <c r="E176" s="194"/>
      <c r="F176" s="195"/>
      <c r="G176" s="191" t="str">
        <f t="shared" ref="G176" si="262">IF(N176=1,"√","-")</f>
        <v>-</v>
      </c>
      <c r="H176" s="191" t="str">
        <f t="shared" ref="H176" si="263">IF(O176=1,"√","-")</f>
        <v>-</v>
      </c>
      <c r="I176" s="191" t="str">
        <f t="shared" ref="I176" si="264">IF(P176=1,"√","-")</f>
        <v>-</v>
      </c>
      <c r="J176" s="92"/>
      <c r="K176" s="191" t="str">
        <f t="shared" ref="K176" si="265">IF(Q176=1,"√","-")</f>
        <v>-</v>
      </c>
      <c r="L176" s="90"/>
      <c r="N176" s="190">
        <f>VLOOKUP($L$2,KREATIF!$A$4:$AX$47,47,0)</f>
        <v>0</v>
      </c>
      <c r="O176" s="190">
        <f>VLOOKUP($L$2,KREATIF!$A$4:$AX$47,48,0)</f>
        <v>0</v>
      </c>
      <c r="P176" s="190">
        <f>VLOOKUP($L$2,KREATIF!$A$4:$AX$47,49,0)</f>
        <v>0</v>
      </c>
      <c r="Q176" s="190">
        <f>VLOOKUP($L$2,KREATIF!$A$4:$AX$47,50,0)</f>
        <v>0</v>
      </c>
    </row>
    <row r="177" spans="1:17" hidden="1" x14ac:dyDescent="0.25">
      <c r="A177" s="99"/>
      <c r="B177" s="192" t="e">
        <f>VLOOKUP(B176,DESKRIPSI!$C$1:$E$48,2,0)</f>
        <v>#N/A</v>
      </c>
      <c r="C177" s="192"/>
      <c r="D177" s="192"/>
      <c r="E177" s="192"/>
      <c r="F177" s="192"/>
      <c r="G177" s="191"/>
      <c r="H177" s="191"/>
      <c r="I177" s="191"/>
      <c r="J177" s="92"/>
      <c r="K177" s="191"/>
      <c r="N177" s="190"/>
      <c r="O177" s="190"/>
      <c r="P177" s="190"/>
      <c r="Q177" s="190"/>
    </row>
    <row r="178" spans="1:17" x14ac:dyDescent="0.25">
      <c r="A178" s="84"/>
      <c r="B178" s="90"/>
      <c r="C178" s="90"/>
      <c r="D178" s="90"/>
      <c r="E178" s="90"/>
      <c r="F178" s="90"/>
      <c r="G178" s="76"/>
      <c r="H178" s="76"/>
      <c r="I178" s="76"/>
      <c r="K178" s="76"/>
    </row>
    <row r="179" spans="1:17" x14ac:dyDescent="0.25">
      <c r="A179" s="217">
        <f>VLOOKUP(L2,'CATATAN PROSES'!A3:C52,3,0)</f>
        <v>0</v>
      </c>
      <c r="B179" s="218"/>
      <c r="C179" s="218"/>
      <c r="D179" s="218"/>
      <c r="E179" s="218"/>
      <c r="F179" s="218"/>
      <c r="G179" s="218"/>
      <c r="H179" s="218"/>
      <c r="I179" s="218"/>
      <c r="J179" s="218"/>
      <c r="K179" s="219"/>
      <c r="L179" s="127"/>
    </row>
    <row r="180" spans="1:17" x14ac:dyDescent="0.25">
      <c r="A180" s="220"/>
      <c r="B180" s="221"/>
      <c r="C180" s="221"/>
      <c r="D180" s="221"/>
      <c r="E180" s="221"/>
      <c r="F180" s="221"/>
      <c r="G180" s="221"/>
      <c r="H180" s="221"/>
      <c r="I180" s="221"/>
      <c r="J180" s="221"/>
      <c r="K180" s="222"/>
    </row>
    <row r="181" spans="1:17" x14ac:dyDescent="0.25">
      <c r="A181" s="220"/>
      <c r="B181" s="221"/>
      <c r="C181" s="221"/>
      <c r="D181" s="221"/>
      <c r="E181" s="221"/>
      <c r="F181" s="221"/>
      <c r="G181" s="221"/>
      <c r="H181" s="221"/>
      <c r="I181" s="221"/>
      <c r="J181" s="221"/>
      <c r="K181" s="222"/>
    </row>
    <row r="182" spans="1:17" x14ac:dyDescent="0.25">
      <c r="A182" s="220"/>
      <c r="B182" s="221"/>
      <c r="C182" s="221"/>
      <c r="D182" s="221"/>
      <c r="E182" s="221"/>
      <c r="F182" s="221"/>
      <c r="G182" s="221"/>
      <c r="H182" s="221"/>
      <c r="I182" s="221"/>
      <c r="J182" s="221"/>
      <c r="K182" s="222"/>
    </row>
    <row r="183" spans="1:17" x14ac:dyDescent="0.25">
      <c r="A183" s="223"/>
      <c r="B183" s="224"/>
      <c r="C183" s="224"/>
      <c r="D183" s="224"/>
      <c r="E183" s="224"/>
      <c r="F183" s="224"/>
      <c r="G183" s="224"/>
      <c r="H183" s="224"/>
      <c r="I183" s="224"/>
      <c r="J183" s="224"/>
      <c r="K183" s="225"/>
    </row>
    <row r="185" spans="1:17" ht="15.75" x14ac:dyDescent="0.25">
      <c r="B185" s="128" t="s">
        <v>209</v>
      </c>
      <c r="C185" s="129"/>
      <c r="D185" s="129"/>
      <c r="E185" s="129"/>
      <c r="F185" s="129"/>
      <c r="G185" s="129"/>
      <c r="H185" s="129"/>
      <c r="I185" s="129"/>
      <c r="J185" s="130"/>
      <c r="K185" s="129"/>
    </row>
    <row r="186" spans="1:17" ht="15.75" x14ac:dyDescent="0.25">
      <c r="B186" s="131" t="s">
        <v>95</v>
      </c>
      <c r="C186" s="129" t="s">
        <v>10</v>
      </c>
      <c r="D186" s="129" t="s">
        <v>226</v>
      </c>
      <c r="E186" s="129"/>
      <c r="F186" s="129"/>
      <c r="G186" s="129"/>
      <c r="H186" s="129"/>
      <c r="I186" s="129"/>
      <c r="J186" s="130"/>
      <c r="K186" s="129"/>
    </row>
    <row r="187" spans="1:17" ht="15.75" x14ac:dyDescent="0.25">
      <c r="B187" s="131" t="s">
        <v>97</v>
      </c>
      <c r="C187" s="129" t="s">
        <v>10</v>
      </c>
      <c r="D187" s="129" t="s">
        <v>210</v>
      </c>
      <c r="E187" s="129"/>
      <c r="F187" s="129"/>
      <c r="G187" s="129"/>
      <c r="H187" s="129"/>
      <c r="I187" s="129"/>
      <c r="J187" s="130"/>
      <c r="K187" s="129"/>
    </row>
    <row r="188" spans="1:17" ht="15.75" x14ac:dyDescent="0.25">
      <c r="B188" s="131" t="s">
        <v>96</v>
      </c>
      <c r="C188" s="129" t="s">
        <v>10</v>
      </c>
      <c r="D188" s="129" t="s">
        <v>227</v>
      </c>
      <c r="E188" s="129"/>
      <c r="F188" s="129"/>
      <c r="G188" s="129"/>
      <c r="H188" s="129"/>
      <c r="I188" s="129"/>
      <c r="J188" s="130"/>
      <c r="K188" s="129"/>
    </row>
    <row r="189" spans="1:17" ht="15.75" x14ac:dyDescent="0.25">
      <c r="B189" s="131" t="s">
        <v>151</v>
      </c>
      <c r="C189" s="129" t="s">
        <v>10</v>
      </c>
      <c r="D189" s="129" t="s">
        <v>228</v>
      </c>
      <c r="E189" s="129"/>
      <c r="F189" s="129"/>
      <c r="G189" s="129"/>
      <c r="H189" s="129"/>
      <c r="I189" s="129"/>
      <c r="J189" s="130"/>
      <c r="K189" s="129"/>
    </row>
    <row r="190" spans="1:17" ht="15.75" x14ac:dyDescent="0.25">
      <c r="B190" s="129"/>
      <c r="C190" s="129"/>
      <c r="D190" s="129"/>
      <c r="E190" s="129"/>
      <c r="F190" s="129"/>
      <c r="G190" s="129"/>
      <c r="H190" s="129"/>
      <c r="I190" s="129"/>
      <c r="J190" s="130"/>
      <c r="K190" s="129"/>
    </row>
    <row r="191" spans="1:17" ht="15.75" x14ac:dyDescent="0.25">
      <c r="B191" s="129"/>
      <c r="C191" s="129"/>
      <c r="D191" s="129"/>
      <c r="E191" s="129"/>
      <c r="F191" s="129"/>
      <c r="G191" s="129"/>
      <c r="H191" s="129"/>
      <c r="I191" s="130" t="str">
        <f>+'DATA SISWA'!$E$8</f>
        <v>Malang, 23 Juni 2023</v>
      </c>
      <c r="J191" s="130"/>
      <c r="K191" s="129"/>
    </row>
    <row r="192" spans="1:17" ht="15.75" x14ac:dyDescent="0.25">
      <c r="B192" s="129" t="s">
        <v>21</v>
      </c>
      <c r="C192" s="129"/>
      <c r="D192" s="129"/>
      <c r="E192" s="129"/>
      <c r="F192" s="129"/>
      <c r="G192" s="129"/>
      <c r="H192" s="129"/>
      <c r="I192" s="130" t="s">
        <v>20</v>
      </c>
      <c r="J192" s="130"/>
      <c r="K192" s="129"/>
    </row>
    <row r="193" spans="2:11" ht="15.75" x14ac:dyDescent="0.25">
      <c r="B193" s="129"/>
      <c r="C193" s="129"/>
      <c r="D193" s="129"/>
      <c r="E193" s="129"/>
      <c r="F193" s="129"/>
      <c r="G193" s="129"/>
      <c r="H193" s="129"/>
      <c r="I193" s="130"/>
      <c r="J193" s="130"/>
      <c r="K193" s="129"/>
    </row>
    <row r="194" spans="2:11" ht="15.75" x14ac:dyDescent="0.25">
      <c r="B194" s="129"/>
      <c r="C194" s="129"/>
      <c r="D194" s="129"/>
      <c r="E194" s="129"/>
      <c r="F194" s="129"/>
      <c r="G194" s="129"/>
      <c r="H194" s="129"/>
      <c r="I194" s="130"/>
      <c r="J194" s="130"/>
      <c r="K194" s="129"/>
    </row>
    <row r="195" spans="2:11" ht="15.75" x14ac:dyDescent="0.25">
      <c r="B195" s="129"/>
      <c r="C195" s="129"/>
      <c r="D195" s="129"/>
      <c r="E195" s="129"/>
      <c r="F195" s="129"/>
      <c r="G195" s="129"/>
      <c r="H195" s="129"/>
      <c r="I195" s="130"/>
      <c r="J195" s="130"/>
      <c r="K195" s="129"/>
    </row>
    <row r="196" spans="2:11" ht="15.75" x14ac:dyDescent="0.25">
      <c r="B196" s="132" t="s">
        <v>22</v>
      </c>
      <c r="C196" s="129"/>
      <c r="D196" s="129"/>
      <c r="E196" s="129"/>
      <c r="F196" s="129"/>
      <c r="G196" s="132"/>
      <c r="H196" s="129"/>
      <c r="I196" s="131" t="str">
        <f>+'DATA SISWA'!$E$4</f>
        <v>Isvina Unaizahroya, S.Pd</v>
      </c>
      <c r="J196" s="131"/>
      <c r="K196" s="129"/>
    </row>
    <row r="197" spans="2:11" ht="15.75" x14ac:dyDescent="0.25">
      <c r="B197" s="129"/>
      <c r="C197" s="129"/>
      <c r="D197" s="129"/>
      <c r="E197" s="129"/>
      <c r="F197" s="130" t="s">
        <v>23</v>
      </c>
      <c r="G197" s="129"/>
      <c r="H197" s="129"/>
      <c r="I197" s="129"/>
      <c r="J197" s="130"/>
      <c r="K197" s="129"/>
    </row>
    <row r="198" spans="2:11" ht="15.75" x14ac:dyDescent="0.25">
      <c r="B198" s="129"/>
      <c r="C198" s="129"/>
      <c r="D198" s="129"/>
      <c r="E198" s="129"/>
      <c r="F198" s="130" t="s">
        <v>24</v>
      </c>
      <c r="G198" s="129"/>
      <c r="H198" s="129"/>
      <c r="I198" s="129"/>
      <c r="J198" s="130"/>
      <c r="K198" s="129"/>
    </row>
    <row r="199" spans="2:11" ht="15.75" x14ac:dyDescent="0.25">
      <c r="B199" s="129"/>
      <c r="C199" s="129"/>
      <c r="D199" s="129"/>
      <c r="E199" s="129"/>
      <c r="F199" s="130" t="s">
        <v>25</v>
      </c>
      <c r="G199" s="129"/>
      <c r="H199" s="129"/>
      <c r="I199" s="129"/>
      <c r="J199" s="130"/>
      <c r="K199" s="129"/>
    </row>
    <row r="200" spans="2:11" ht="15.75" x14ac:dyDescent="0.25">
      <c r="B200" s="129"/>
      <c r="C200" s="129"/>
      <c r="D200" s="129"/>
      <c r="E200" s="129"/>
      <c r="F200" s="130"/>
      <c r="G200" s="129"/>
      <c r="H200" s="129"/>
      <c r="I200" s="129"/>
      <c r="J200" s="130"/>
      <c r="K200" s="129"/>
    </row>
    <row r="201" spans="2:11" ht="15.75" x14ac:dyDescent="0.25">
      <c r="B201" s="129"/>
      <c r="C201" s="129"/>
      <c r="D201" s="129"/>
      <c r="E201" s="129"/>
      <c r="F201" s="130"/>
      <c r="G201" s="129"/>
      <c r="H201" s="129"/>
      <c r="I201" s="129"/>
      <c r="J201" s="130"/>
      <c r="K201" s="129"/>
    </row>
    <row r="202" spans="2:11" ht="15.75" x14ac:dyDescent="0.25">
      <c r="B202" s="129"/>
      <c r="C202" s="129"/>
      <c r="D202" s="129"/>
      <c r="E202" s="129"/>
      <c r="F202" s="130"/>
      <c r="G202" s="129"/>
      <c r="H202" s="129"/>
      <c r="I202" s="129"/>
      <c r="J202" s="130"/>
      <c r="K202" s="129"/>
    </row>
    <row r="203" spans="2:11" ht="15.75" x14ac:dyDescent="0.25">
      <c r="B203" s="129"/>
      <c r="C203" s="129"/>
      <c r="D203" s="129"/>
      <c r="E203" s="129"/>
      <c r="F203" s="131" t="str">
        <f>+'DATA SISWA'!$E$5</f>
        <v>Dr. Suhardini Nurhayati, M.Pd</v>
      </c>
      <c r="G203" s="129"/>
      <c r="H203" s="129"/>
      <c r="I203" s="129"/>
      <c r="J203" s="130"/>
      <c r="K203" s="129"/>
    </row>
    <row r="204" spans="2:11" ht="15.75" x14ac:dyDescent="0.25">
      <c r="B204" s="129"/>
      <c r="C204" s="129"/>
      <c r="D204" s="129"/>
      <c r="E204" s="129"/>
      <c r="F204" s="129"/>
      <c r="G204" s="129"/>
      <c r="H204" s="129"/>
      <c r="I204" s="129"/>
      <c r="J204" s="130"/>
      <c r="K204" s="129"/>
    </row>
  </sheetData>
  <mergeCells count="748">
    <mergeCell ref="J160:K161"/>
    <mergeCell ref="J166:K167"/>
    <mergeCell ref="J75:K76"/>
    <mergeCell ref="J81:K82"/>
    <mergeCell ref="J87:K88"/>
    <mergeCell ref="J102:K103"/>
    <mergeCell ref="J108:K109"/>
    <mergeCell ref="J114:K115"/>
    <mergeCell ref="J120:K121"/>
    <mergeCell ref="J127:K128"/>
    <mergeCell ref="J133:K134"/>
    <mergeCell ref="J17:K17"/>
    <mergeCell ref="J18:K19"/>
    <mergeCell ref="J24:K25"/>
    <mergeCell ref="J26:K27"/>
    <mergeCell ref="J30:K31"/>
    <mergeCell ref="J37:K38"/>
    <mergeCell ref="J43:K44"/>
    <mergeCell ref="J50:K51"/>
    <mergeCell ref="B43:F43"/>
    <mergeCell ref="B44:F44"/>
    <mergeCell ref="B46:F46"/>
    <mergeCell ref="B48:F48"/>
    <mergeCell ref="H18:H19"/>
    <mergeCell ref="I18:I19"/>
    <mergeCell ref="G20:G21"/>
    <mergeCell ref="H20:H21"/>
    <mergeCell ref="I20:I21"/>
    <mergeCell ref="K20:K21"/>
    <mergeCell ref="B25:F25"/>
    <mergeCell ref="B27:F27"/>
    <mergeCell ref="B26:F26"/>
    <mergeCell ref="G22:G23"/>
    <mergeCell ref="H22:H23"/>
    <mergeCell ref="I22:I23"/>
    <mergeCell ref="B131:F131"/>
    <mergeCell ref="B42:F42"/>
    <mergeCell ref="B50:F50"/>
    <mergeCell ref="B52:F52"/>
    <mergeCell ref="B51:F51"/>
    <mergeCell ref="B53:F53"/>
    <mergeCell ref="B55:F55"/>
    <mergeCell ref="B101:F101"/>
    <mergeCell ref="B124:F124"/>
    <mergeCell ref="B70:F70"/>
    <mergeCell ref="B72:F72"/>
    <mergeCell ref="B77:F77"/>
    <mergeCell ref="B79:F79"/>
    <mergeCell ref="B85:F85"/>
    <mergeCell ref="B91:F91"/>
    <mergeCell ref="B93:F93"/>
    <mergeCell ref="B95:F95"/>
    <mergeCell ref="B97:F97"/>
    <mergeCell ref="B84:F84"/>
    <mergeCell ref="B86:F86"/>
    <mergeCell ref="B88:F88"/>
    <mergeCell ref="B66:F66"/>
    <mergeCell ref="B87:F87"/>
    <mergeCell ref="B74:F74"/>
    <mergeCell ref="D11:K11"/>
    <mergeCell ref="B64:F64"/>
    <mergeCell ref="B89:F89"/>
    <mergeCell ref="A2:K2"/>
    <mergeCell ref="A179:K183"/>
    <mergeCell ref="B9:K9"/>
    <mergeCell ref="B12:K12"/>
    <mergeCell ref="B15:K15"/>
    <mergeCell ref="B41:F41"/>
    <mergeCell ref="B54:F54"/>
    <mergeCell ref="B56:F56"/>
    <mergeCell ref="B58:F58"/>
    <mergeCell ref="B60:F60"/>
    <mergeCell ref="B68:F68"/>
    <mergeCell ref="B49:F49"/>
    <mergeCell ref="B19:F19"/>
    <mergeCell ref="B21:F21"/>
    <mergeCell ref="G18:G19"/>
    <mergeCell ref="B17:F17"/>
    <mergeCell ref="B18:F18"/>
    <mergeCell ref="B20:F20"/>
    <mergeCell ref="B22:F22"/>
    <mergeCell ref="B24:F24"/>
    <mergeCell ref="B23:F23"/>
    <mergeCell ref="K22:K23"/>
    <mergeCell ref="G24:G25"/>
    <mergeCell ref="H24:H25"/>
    <mergeCell ref="I24:I25"/>
    <mergeCell ref="B29:F29"/>
    <mergeCell ref="B31:F31"/>
    <mergeCell ref="B33:F33"/>
    <mergeCell ref="G30:G31"/>
    <mergeCell ref="H30:H31"/>
    <mergeCell ref="I30:I31"/>
    <mergeCell ref="B30:F30"/>
    <mergeCell ref="G26:G27"/>
    <mergeCell ref="H26:H27"/>
    <mergeCell ref="I26:I27"/>
    <mergeCell ref="G28:G29"/>
    <mergeCell ref="H28:H29"/>
    <mergeCell ref="I28:I29"/>
    <mergeCell ref="K28:K29"/>
    <mergeCell ref="B32:F32"/>
    <mergeCell ref="B28:F28"/>
    <mergeCell ref="B67:F67"/>
    <mergeCell ref="B69:F69"/>
    <mergeCell ref="B71:F71"/>
    <mergeCell ref="B73:F73"/>
    <mergeCell ref="G32:G33"/>
    <mergeCell ref="G37:G38"/>
    <mergeCell ref="G41:G42"/>
    <mergeCell ref="G52:G53"/>
    <mergeCell ref="G56:G57"/>
    <mergeCell ref="G60:G61"/>
    <mergeCell ref="G64:G65"/>
    <mergeCell ref="G68:G69"/>
    <mergeCell ref="G72:G73"/>
    <mergeCell ref="B57:F57"/>
    <mergeCell ref="B59:F59"/>
    <mergeCell ref="B61:F61"/>
    <mergeCell ref="B63:F63"/>
    <mergeCell ref="B65:F65"/>
    <mergeCell ref="B34:F34"/>
    <mergeCell ref="B37:F37"/>
    <mergeCell ref="B39:F39"/>
    <mergeCell ref="B35:F35"/>
    <mergeCell ref="B38:F38"/>
    <mergeCell ref="B40:F40"/>
    <mergeCell ref="H37:H38"/>
    <mergeCell ref="I37:I38"/>
    <mergeCell ref="G39:G40"/>
    <mergeCell ref="H39:H40"/>
    <mergeCell ref="I39:I40"/>
    <mergeCell ref="K39:K40"/>
    <mergeCell ref="H32:H33"/>
    <mergeCell ref="I32:I33"/>
    <mergeCell ref="K32:K33"/>
    <mergeCell ref="G34:G35"/>
    <mergeCell ref="H34:H35"/>
    <mergeCell ref="I34:I35"/>
    <mergeCell ref="K34:K35"/>
    <mergeCell ref="H52:H53"/>
    <mergeCell ref="I52:I53"/>
    <mergeCell ref="K52:K53"/>
    <mergeCell ref="G54:G55"/>
    <mergeCell ref="H54:H55"/>
    <mergeCell ref="I54:I55"/>
    <mergeCell ref="K54:K55"/>
    <mergeCell ref="H41:H42"/>
    <mergeCell ref="I41:I42"/>
    <mergeCell ref="K41:K42"/>
    <mergeCell ref="G50:G51"/>
    <mergeCell ref="H50:H51"/>
    <mergeCell ref="I50:I51"/>
    <mergeCell ref="G43:G44"/>
    <mergeCell ref="H43:H44"/>
    <mergeCell ref="I43:I44"/>
    <mergeCell ref="G45:G46"/>
    <mergeCell ref="H45:H46"/>
    <mergeCell ref="I45:I46"/>
    <mergeCell ref="K45:K46"/>
    <mergeCell ref="G47:G48"/>
    <mergeCell ref="H47:H48"/>
    <mergeCell ref="I47:I48"/>
    <mergeCell ref="K47:K48"/>
    <mergeCell ref="H60:H61"/>
    <mergeCell ref="I60:I61"/>
    <mergeCell ref="K60:K61"/>
    <mergeCell ref="G62:G63"/>
    <mergeCell ref="H62:H63"/>
    <mergeCell ref="I62:I63"/>
    <mergeCell ref="K62:K63"/>
    <mergeCell ref="H56:H57"/>
    <mergeCell ref="I56:I57"/>
    <mergeCell ref="G58:G59"/>
    <mergeCell ref="H58:H59"/>
    <mergeCell ref="I58:I59"/>
    <mergeCell ref="K58:K59"/>
    <mergeCell ref="J56:K57"/>
    <mergeCell ref="H68:H69"/>
    <mergeCell ref="I68:I69"/>
    <mergeCell ref="K68:K69"/>
    <mergeCell ref="G70:G71"/>
    <mergeCell ref="H70:H71"/>
    <mergeCell ref="I70:I71"/>
    <mergeCell ref="K70:K71"/>
    <mergeCell ref="H64:H65"/>
    <mergeCell ref="I64:I65"/>
    <mergeCell ref="K64:K65"/>
    <mergeCell ref="G66:G67"/>
    <mergeCell ref="H66:H67"/>
    <mergeCell ref="I66:I67"/>
    <mergeCell ref="K66:K67"/>
    <mergeCell ref="H72:H73"/>
    <mergeCell ref="I72:I73"/>
    <mergeCell ref="K72:K73"/>
    <mergeCell ref="B75:F75"/>
    <mergeCell ref="B83:F83"/>
    <mergeCell ref="B81:F81"/>
    <mergeCell ref="B76:F76"/>
    <mergeCell ref="B78:F78"/>
    <mergeCell ref="B80:F80"/>
    <mergeCell ref="B82:F82"/>
    <mergeCell ref="K77:K78"/>
    <mergeCell ref="K79:K80"/>
    <mergeCell ref="I83:I84"/>
    <mergeCell ref="K83:K84"/>
    <mergeCell ref="G81:G82"/>
    <mergeCell ref="H81:H82"/>
    <mergeCell ref="I81:I82"/>
    <mergeCell ref="G83:G84"/>
    <mergeCell ref="H83:H84"/>
    <mergeCell ref="G75:G76"/>
    <mergeCell ref="H75:H76"/>
    <mergeCell ref="I75:I76"/>
    <mergeCell ref="G77:G78"/>
    <mergeCell ref="H77:H78"/>
    <mergeCell ref="B144:F144"/>
    <mergeCell ref="B137:F137"/>
    <mergeCell ref="B139:F139"/>
    <mergeCell ref="B145:F145"/>
    <mergeCell ref="B147:F147"/>
    <mergeCell ref="B149:F149"/>
    <mergeCell ref="B146:F146"/>
    <mergeCell ref="B148:F148"/>
    <mergeCell ref="B125:F125"/>
    <mergeCell ref="B126:F126"/>
    <mergeCell ref="B127:F127"/>
    <mergeCell ref="B129:F129"/>
    <mergeCell ref="B135:F135"/>
    <mergeCell ref="B128:F128"/>
    <mergeCell ref="B130:F130"/>
    <mergeCell ref="B132:F132"/>
    <mergeCell ref="B134:F134"/>
    <mergeCell ref="B133:F133"/>
    <mergeCell ref="B136:F136"/>
    <mergeCell ref="B138:F138"/>
    <mergeCell ref="B140:F140"/>
    <mergeCell ref="B142:F142"/>
    <mergeCell ref="B141:F141"/>
    <mergeCell ref="B143:F143"/>
    <mergeCell ref="B103:F103"/>
    <mergeCell ref="B109:F109"/>
    <mergeCell ref="B119:F119"/>
    <mergeCell ref="B121:F121"/>
    <mergeCell ref="B123:F123"/>
    <mergeCell ref="B90:F90"/>
    <mergeCell ref="B92:F92"/>
    <mergeCell ref="B94:F94"/>
    <mergeCell ref="B96:F96"/>
    <mergeCell ref="B98:F98"/>
    <mergeCell ref="B105:F105"/>
    <mergeCell ref="B107:F107"/>
    <mergeCell ref="B117:F117"/>
    <mergeCell ref="B113:F113"/>
    <mergeCell ref="B120:F120"/>
    <mergeCell ref="B115:F115"/>
    <mergeCell ref="B111:F111"/>
    <mergeCell ref="B122:F122"/>
    <mergeCell ref="I77:I78"/>
    <mergeCell ref="G79:G80"/>
    <mergeCell ref="H79:H80"/>
    <mergeCell ref="I79:I80"/>
    <mergeCell ref="G89:G90"/>
    <mergeCell ref="H89:H90"/>
    <mergeCell ref="I89:I90"/>
    <mergeCell ref="K89:K90"/>
    <mergeCell ref="G91:G92"/>
    <mergeCell ref="H91:H92"/>
    <mergeCell ref="I91:I92"/>
    <mergeCell ref="K91:K92"/>
    <mergeCell ref="G85:G86"/>
    <mergeCell ref="H85:H86"/>
    <mergeCell ref="I85:I86"/>
    <mergeCell ref="K85:K86"/>
    <mergeCell ref="G87:G88"/>
    <mergeCell ref="H87:H88"/>
    <mergeCell ref="I87:I88"/>
    <mergeCell ref="G97:G98"/>
    <mergeCell ref="H97:H98"/>
    <mergeCell ref="I97:I98"/>
    <mergeCell ref="K97:K98"/>
    <mergeCell ref="G102:G103"/>
    <mergeCell ref="H102:H103"/>
    <mergeCell ref="I102:I103"/>
    <mergeCell ref="G93:G94"/>
    <mergeCell ref="H93:H94"/>
    <mergeCell ref="I93:I94"/>
    <mergeCell ref="K93:K94"/>
    <mergeCell ref="G95:G96"/>
    <mergeCell ref="H95:H96"/>
    <mergeCell ref="I95:I96"/>
    <mergeCell ref="K95:K96"/>
    <mergeCell ref="G108:G109"/>
    <mergeCell ref="H108:H109"/>
    <mergeCell ref="I108:I109"/>
    <mergeCell ref="G110:G111"/>
    <mergeCell ref="H110:H111"/>
    <mergeCell ref="I110:I111"/>
    <mergeCell ref="K110:K111"/>
    <mergeCell ref="G104:G105"/>
    <mergeCell ref="H104:H105"/>
    <mergeCell ref="I104:I105"/>
    <mergeCell ref="K104:K105"/>
    <mergeCell ref="G106:G107"/>
    <mergeCell ref="H106:H107"/>
    <mergeCell ref="I106:I107"/>
    <mergeCell ref="K106:K107"/>
    <mergeCell ref="G116:G117"/>
    <mergeCell ref="H116:H117"/>
    <mergeCell ref="I116:I117"/>
    <mergeCell ref="K116:K117"/>
    <mergeCell ref="G118:G119"/>
    <mergeCell ref="H118:H119"/>
    <mergeCell ref="I118:I119"/>
    <mergeCell ref="K118:K119"/>
    <mergeCell ref="G112:G113"/>
    <mergeCell ref="H112:H113"/>
    <mergeCell ref="I112:I113"/>
    <mergeCell ref="K112:K113"/>
    <mergeCell ref="G114:G115"/>
    <mergeCell ref="H114:H115"/>
    <mergeCell ref="I114:I115"/>
    <mergeCell ref="G124:G125"/>
    <mergeCell ref="H124:H125"/>
    <mergeCell ref="I124:I125"/>
    <mergeCell ref="K124:K125"/>
    <mergeCell ref="G127:G128"/>
    <mergeCell ref="H127:H128"/>
    <mergeCell ref="I127:I128"/>
    <mergeCell ref="G120:G121"/>
    <mergeCell ref="H120:H121"/>
    <mergeCell ref="I120:I121"/>
    <mergeCell ref="G122:G123"/>
    <mergeCell ref="H122:H123"/>
    <mergeCell ref="I122:I123"/>
    <mergeCell ref="K122:K123"/>
    <mergeCell ref="G133:G134"/>
    <mergeCell ref="H133:H134"/>
    <mergeCell ref="I133:I134"/>
    <mergeCell ref="G135:G136"/>
    <mergeCell ref="H135:H136"/>
    <mergeCell ref="I135:I136"/>
    <mergeCell ref="K135:K136"/>
    <mergeCell ref="G129:G130"/>
    <mergeCell ref="H129:H130"/>
    <mergeCell ref="I129:I130"/>
    <mergeCell ref="K129:K130"/>
    <mergeCell ref="G131:G132"/>
    <mergeCell ref="H131:H132"/>
    <mergeCell ref="I131:I132"/>
    <mergeCell ref="K131:K132"/>
    <mergeCell ref="G141:G142"/>
    <mergeCell ref="H141:H142"/>
    <mergeCell ref="I141:I142"/>
    <mergeCell ref="K141:K142"/>
    <mergeCell ref="G143:G144"/>
    <mergeCell ref="H143:H144"/>
    <mergeCell ref="I143:I144"/>
    <mergeCell ref="K143:K144"/>
    <mergeCell ref="G137:G138"/>
    <mergeCell ref="H137:H138"/>
    <mergeCell ref="I137:I138"/>
    <mergeCell ref="K137:K138"/>
    <mergeCell ref="G139:G140"/>
    <mergeCell ref="H139:H140"/>
    <mergeCell ref="I139:I140"/>
    <mergeCell ref="J139:K140"/>
    <mergeCell ref="I149:I150"/>
    <mergeCell ref="K149:K150"/>
    <mergeCell ref="B155:F155"/>
    <mergeCell ref="G145:G146"/>
    <mergeCell ref="H145:H146"/>
    <mergeCell ref="I145:I146"/>
    <mergeCell ref="K145:K146"/>
    <mergeCell ref="G147:G148"/>
    <mergeCell ref="H147:H148"/>
    <mergeCell ref="I147:I148"/>
    <mergeCell ref="K147:K148"/>
    <mergeCell ref="B150:F150"/>
    <mergeCell ref="B153:F153"/>
    <mergeCell ref="B154:F154"/>
    <mergeCell ref="J154:K155"/>
    <mergeCell ref="B171:F171"/>
    <mergeCell ref="B173:F173"/>
    <mergeCell ref="B157:F157"/>
    <mergeCell ref="B159:F159"/>
    <mergeCell ref="B161:F161"/>
    <mergeCell ref="B160:F160"/>
    <mergeCell ref="B163:F163"/>
    <mergeCell ref="G149:G150"/>
    <mergeCell ref="H149:H150"/>
    <mergeCell ref="B156:F156"/>
    <mergeCell ref="B166:F166"/>
    <mergeCell ref="B170:F170"/>
    <mergeCell ref="B172:F172"/>
    <mergeCell ref="G168:G169"/>
    <mergeCell ref="H168:H169"/>
    <mergeCell ref="B164:F164"/>
    <mergeCell ref="G162:G163"/>
    <mergeCell ref="H162:H163"/>
    <mergeCell ref="I162:I163"/>
    <mergeCell ref="K162:K163"/>
    <mergeCell ref="B175:F175"/>
    <mergeCell ref="G154:G155"/>
    <mergeCell ref="H154:H155"/>
    <mergeCell ref="I154:I155"/>
    <mergeCell ref="G156:G157"/>
    <mergeCell ref="H156:H157"/>
    <mergeCell ref="I156:I157"/>
    <mergeCell ref="K156:K157"/>
    <mergeCell ref="G158:G159"/>
    <mergeCell ref="H158:H159"/>
    <mergeCell ref="I158:I159"/>
    <mergeCell ref="K158:K159"/>
    <mergeCell ref="G160:G161"/>
    <mergeCell ref="H160:H161"/>
    <mergeCell ref="I160:I161"/>
    <mergeCell ref="B165:F165"/>
    <mergeCell ref="B167:F167"/>
    <mergeCell ref="B169:F169"/>
    <mergeCell ref="I168:I169"/>
    <mergeCell ref="K168:K169"/>
    <mergeCell ref="G170:G171"/>
    <mergeCell ref="H170:H171"/>
    <mergeCell ref="I170:I171"/>
    <mergeCell ref="K170:K171"/>
    <mergeCell ref="G164:G165"/>
    <mergeCell ref="H164:H165"/>
    <mergeCell ref="I164:I165"/>
    <mergeCell ref="K164:K165"/>
    <mergeCell ref="G166:G167"/>
    <mergeCell ref="H166:H167"/>
    <mergeCell ref="I166:I167"/>
    <mergeCell ref="G176:G177"/>
    <mergeCell ref="H176:H177"/>
    <mergeCell ref="I176:I177"/>
    <mergeCell ref="K176:K177"/>
    <mergeCell ref="B177:F177"/>
    <mergeCell ref="G172:G173"/>
    <mergeCell ref="H172:H173"/>
    <mergeCell ref="I172:I173"/>
    <mergeCell ref="K172:K173"/>
    <mergeCell ref="G174:G175"/>
    <mergeCell ref="H174:H175"/>
    <mergeCell ref="I174:I175"/>
    <mergeCell ref="K174:K175"/>
    <mergeCell ref="B176:F176"/>
    <mergeCell ref="B174:F174"/>
    <mergeCell ref="N22:N23"/>
    <mergeCell ref="O22:O23"/>
    <mergeCell ref="P22:P23"/>
    <mergeCell ref="Q22:Q23"/>
    <mergeCell ref="N24:N25"/>
    <mergeCell ref="O24:O25"/>
    <mergeCell ref="P24:P25"/>
    <mergeCell ref="Q24:Q25"/>
    <mergeCell ref="N18:N19"/>
    <mergeCell ref="O18:O19"/>
    <mergeCell ref="P18:P19"/>
    <mergeCell ref="Q18:Q19"/>
    <mergeCell ref="N20:N21"/>
    <mergeCell ref="O20:O21"/>
    <mergeCell ref="P20:P21"/>
    <mergeCell ref="Q20:Q21"/>
    <mergeCell ref="N30:N31"/>
    <mergeCell ref="O30:O31"/>
    <mergeCell ref="P30:P31"/>
    <mergeCell ref="Q30:Q31"/>
    <mergeCell ref="N32:N33"/>
    <mergeCell ref="O32:O33"/>
    <mergeCell ref="P32:P33"/>
    <mergeCell ref="Q32:Q33"/>
    <mergeCell ref="N26:N27"/>
    <mergeCell ref="O26:O27"/>
    <mergeCell ref="P26:P27"/>
    <mergeCell ref="Q26:Q27"/>
    <mergeCell ref="N28:N29"/>
    <mergeCell ref="O28:O29"/>
    <mergeCell ref="P28:P29"/>
    <mergeCell ref="Q28:Q29"/>
    <mergeCell ref="N39:N40"/>
    <mergeCell ref="O39:O40"/>
    <mergeCell ref="P39:P40"/>
    <mergeCell ref="Q39:Q40"/>
    <mergeCell ref="N41:N42"/>
    <mergeCell ref="O41:O42"/>
    <mergeCell ref="P41:P42"/>
    <mergeCell ref="Q41:Q42"/>
    <mergeCell ref="N34:N35"/>
    <mergeCell ref="O34:O35"/>
    <mergeCell ref="P34:P35"/>
    <mergeCell ref="Q34:Q35"/>
    <mergeCell ref="N37:N38"/>
    <mergeCell ref="O37:O38"/>
    <mergeCell ref="P37:P38"/>
    <mergeCell ref="Q37:Q38"/>
    <mergeCell ref="N54:N55"/>
    <mergeCell ref="O54:O55"/>
    <mergeCell ref="P54:P55"/>
    <mergeCell ref="Q54:Q55"/>
    <mergeCell ref="N56:N57"/>
    <mergeCell ref="O56:O57"/>
    <mergeCell ref="P56:P57"/>
    <mergeCell ref="Q56:Q57"/>
    <mergeCell ref="N50:N51"/>
    <mergeCell ref="O50:O51"/>
    <mergeCell ref="P50:P51"/>
    <mergeCell ref="Q50:Q51"/>
    <mergeCell ref="N52:N53"/>
    <mergeCell ref="O52:O53"/>
    <mergeCell ref="P52:P53"/>
    <mergeCell ref="Q52:Q53"/>
    <mergeCell ref="N62:N63"/>
    <mergeCell ref="O62:O63"/>
    <mergeCell ref="P62:P63"/>
    <mergeCell ref="Q62:Q63"/>
    <mergeCell ref="N64:N65"/>
    <mergeCell ref="O64:O65"/>
    <mergeCell ref="P64:P65"/>
    <mergeCell ref="Q64:Q65"/>
    <mergeCell ref="N58:N59"/>
    <mergeCell ref="O58:O59"/>
    <mergeCell ref="P58:P59"/>
    <mergeCell ref="Q58:Q59"/>
    <mergeCell ref="N60:N61"/>
    <mergeCell ref="O60:O61"/>
    <mergeCell ref="P60:P61"/>
    <mergeCell ref="Q60:Q61"/>
    <mergeCell ref="N70:N71"/>
    <mergeCell ref="O70:O71"/>
    <mergeCell ref="P70:P71"/>
    <mergeCell ref="Q70:Q71"/>
    <mergeCell ref="N72:N73"/>
    <mergeCell ref="O72:O73"/>
    <mergeCell ref="P72:P73"/>
    <mergeCell ref="Q72:Q73"/>
    <mergeCell ref="N66:N67"/>
    <mergeCell ref="O66:O67"/>
    <mergeCell ref="P66:P67"/>
    <mergeCell ref="Q66:Q67"/>
    <mergeCell ref="N68:N69"/>
    <mergeCell ref="O68:O69"/>
    <mergeCell ref="P68:P69"/>
    <mergeCell ref="Q68:Q69"/>
    <mergeCell ref="N79:N80"/>
    <mergeCell ref="O79:O80"/>
    <mergeCell ref="P79:P80"/>
    <mergeCell ref="Q79:Q80"/>
    <mergeCell ref="N81:N82"/>
    <mergeCell ref="O81:O82"/>
    <mergeCell ref="P81:P82"/>
    <mergeCell ref="Q81:Q82"/>
    <mergeCell ref="N75:N76"/>
    <mergeCell ref="O75:O76"/>
    <mergeCell ref="P75:P76"/>
    <mergeCell ref="Q75:Q76"/>
    <mergeCell ref="N77:N78"/>
    <mergeCell ref="O77:O78"/>
    <mergeCell ref="P77:P78"/>
    <mergeCell ref="Q77:Q78"/>
    <mergeCell ref="N87:N88"/>
    <mergeCell ref="O87:O88"/>
    <mergeCell ref="P87:P88"/>
    <mergeCell ref="Q87:Q88"/>
    <mergeCell ref="N89:N90"/>
    <mergeCell ref="O89:O90"/>
    <mergeCell ref="P89:P90"/>
    <mergeCell ref="Q89:Q90"/>
    <mergeCell ref="N83:N84"/>
    <mergeCell ref="O83:O84"/>
    <mergeCell ref="P83:P84"/>
    <mergeCell ref="Q83:Q84"/>
    <mergeCell ref="N85:N86"/>
    <mergeCell ref="O85:O86"/>
    <mergeCell ref="P85:P86"/>
    <mergeCell ref="Q85:Q86"/>
    <mergeCell ref="N95:N96"/>
    <mergeCell ref="O95:O96"/>
    <mergeCell ref="P95:P96"/>
    <mergeCell ref="Q95:Q96"/>
    <mergeCell ref="N97:N98"/>
    <mergeCell ref="O97:O98"/>
    <mergeCell ref="P97:P98"/>
    <mergeCell ref="Q97:Q98"/>
    <mergeCell ref="N91:N92"/>
    <mergeCell ref="O91:O92"/>
    <mergeCell ref="P91:P92"/>
    <mergeCell ref="Q91:Q92"/>
    <mergeCell ref="N93:N94"/>
    <mergeCell ref="O93:O94"/>
    <mergeCell ref="P93:P94"/>
    <mergeCell ref="Q93:Q94"/>
    <mergeCell ref="N106:N107"/>
    <mergeCell ref="O106:O107"/>
    <mergeCell ref="P106:P107"/>
    <mergeCell ref="Q106:Q107"/>
    <mergeCell ref="N108:N109"/>
    <mergeCell ref="O108:O109"/>
    <mergeCell ref="P108:P109"/>
    <mergeCell ref="Q108:Q109"/>
    <mergeCell ref="N102:N103"/>
    <mergeCell ref="O102:O103"/>
    <mergeCell ref="P102:P103"/>
    <mergeCell ref="Q102:Q103"/>
    <mergeCell ref="N104:N105"/>
    <mergeCell ref="O104:O105"/>
    <mergeCell ref="P104:P105"/>
    <mergeCell ref="Q104:Q105"/>
    <mergeCell ref="N114:N115"/>
    <mergeCell ref="O114:O115"/>
    <mergeCell ref="P114:P115"/>
    <mergeCell ref="Q114:Q115"/>
    <mergeCell ref="N116:N117"/>
    <mergeCell ref="O116:O117"/>
    <mergeCell ref="P116:P117"/>
    <mergeCell ref="Q116:Q117"/>
    <mergeCell ref="N110:N111"/>
    <mergeCell ref="O110:O111"/>
    <mergeCell ref="P110:P111"/>
    <mergeCell ref="Q110:Q111"/>
    <mergeCell ref="N112:N113"/>
    <mergeCell ref="O112:O113"/>
    <mergeCell ref="P112:P113"/>
    <mergeCell ref="Q112:Q113"/>
    <mergeCell ref="N122:N123"/>
    <mergeCell ref="O122:O123"/>
    <mergeCell ref="P122:P123"/>
    <mergeCell ref="Q122:Q123"/>
    <mergeCell ref="N124:N125"/>
    <mergeCell ref="O124:O125"/>
    <mergeCell ref="P124:P125"/>
    <mergeCell ref="Q124:Q125"/>
    <mergeCell ref="N118:N119"/>
    <mergeCell ref="O118:O119"/>
    <mergeCell ref="P118:P119"/>
    <mergeCell ref="Q118:Q119"/>
    <mergeCell ref="N120:N121"/>
    <mergeCell ref="O120:O121"/>
    <mergeCell ref="P120:P121"/>
    <mergeCell ref="Q120:Q121"/>
    <mergeCell ref="N131:N132"/>
    <mergeCell ref="O131:O132"/>
    <mergeCell ref="P131:P132"/>
    <mergeCell ref="Q131:Q132"/>
    <mergeCell ref="N133:N134"/>
    <mergeCell ref="O133:O134"/>
    <mergeCell ref="P133:P134"/>
    <mergeCell ref="Q133:Q134"/>
    <mergeCell ref="N127:N128"/>
    <mergeCell ref="O127:O128"/>
    <mergeCell ref="P127:P128"/>
    <mergeCell ref="Q127:Q128"/>
    <mergeCell ref="N129:N130"/>
    <mergeCell ref="O129:O130"/>
    <mergeCell ref="P129:P130"/>
    <mergeCell ref="Q129:Q130"/>
    <mergeCell ref="N139:N140"/>
    <mergeCell ref="O139:O140"/>
    <mergeCell ref="P139:P140"/>
    <mergeCell ref="Q139:Q140"/>
    <mergeCell ref="N141:N142"/>
    <mergeCell ref="O141:O142"/>
    <mergeCell ref="P141:P142"/>
    <mergeCell ref="Q141:Q142"/>
    <mergeCell ref="N135:N136"/>
    <mergeCell ref="O135:O136"/>
    <mergeCell ref="P135:P136"/>
    <mergeCell ref="Q135:Q136"/>
    <mergeCell ref="N137:N138"/>
    <mergeCell ref="O137:O138"/>
    <mergeCell ref="P137:P138"/>
    <mergeCell ref="Q137:Q138"/>
    <mergeCell ref="N147:N148"/>
    <mergeCell ref="O147:O148"/>
    <mergeCell ref="P147:P148"/>
    <mergeCell ref="Q147:Q148"/>
    <mergeCell ref="N149:N150"/>
    <mergeCell ref="O149:O150"/>
    <mergeCell ref="P149:P150"/>
    <mergeCell ref="Q149:Q150"/>
    <mergeCell ref="N143:N144"/>
    <mergeCell ref="O143:O144"/>
    <mergeCell ref="P143:P144"/>
    <mergeCell ref="Q143:Q144"/>
    <mergeCell ref="N145:N146"/>
    <mergeCell ref="O145:O146"/>
    <mergeCell ref="P145:P146"/>
    <mergeCell ref="Q145:Q146"/>
    <mergeCell ref="N158:N159"/>
    <mergeCell ref="O158:O159"/>
    <mergeCell ref="P158:P159"/>
    <mergeCell ref="Q158:Q159"/>
    <mergeCell ref="N160:N161"/>
    <mergeCell ref="O160:O161"/>
    <mergeCell ref="P160:P161"/>
    <mergeCell ref="Q160:Q161"/>
    <mergeCell ref="N154:N155"/>
    <mergeCell ref="O154:O155"/>
    <mergeCell ref="P154:P155"/>
    <mergeCell ref="Q154:Q155"/>
    <mergeCell ref="N156:N157"/>
    <mergeCell ref="O156:O157"/>
    <mergeCell ref="P156:P157"/>
    <mergeCell ref="Q156:Q157"/>
    <mergeCell ref="N166:N167"/>
    <mergeCell ref="O166:O167"/>
    <mergeCell ref="P166:P167"/>
    <mergeCell ref="Q166:Q167"/>
    <mergeCell ref="N168:N169"/>
    <mergeCell ref="O168:O169"/>
    <mergeCell ref="P168:P169"/>
    <mergeCell ref="Q168:Q169"/>
    <mergeCell ref="N162:N163"/>
    <mergeCell ref="O162:O163"/>
    <mergeCell ref="P162:P163"/>
    <mergeCell ref="Q162:Q163"/>
    <mergeCell ref="N164:N165"/>
    <mergeCell ref="O164:O165"/>
    <mergeCell ref="P164:P165"/>
    <mergeCell ref="Q164:Q165"/>
    <mergeCell ref="N174:N175"/>
    <mergeCell ref="O174:O175"/>
    <mergeCell ref="P174:P175"/>
    <mergeCell ref="Q174:Q175"/>
    <mergeCell ref="N176:N177"/>
    <mergeCell ref="O176:O177"/>
    <mergeCell ref="P176:P177"/>
    <mergeCell ref="Q176:Q177"/>
    <mergeCell ref="N170:N171"/>
    <mergeCell ref="O170:O171"/>
    <mergeCell ref="P170:P171"/>
    <mergeCell ref="Q170:Q171"/>
    <mergeCell ref="N172:N173"/>
    <mergeCell ref="O172:O173"/>
    <mergeCell ref="P172:P173"/>
    <mergeCell ref="Q172:Q173"/>
    <mergeCell ref="N43:N44"/>
    <mergeCell ref="O43:O44"/>
    <mergeCell ref="P43:P44"/>
    <mergeCell ref="Q43:Q44"/>
    <mergeCell ref="N45:N46"/>
    <mergeCell ref="O45:O46"/>
    <mergeCell ref="P45:P46"/>
    <mergeCell ref="Q45:Q46"/>
    <mergeCell ref="N47:N48"/>
    <mergeCell ref="O47:O48"/>
    <mergeCell ref="P47:P48"/>
    <mergeCell ref="Q47:Q48"/>
  </mergeCells>
  <printOptions horizontalCentered="1" verticalCentered="1"/>
  <pageMargins left="0.19685039370078741" right="0.19685039370078741" top="2.1653543307086616" bottom="0.39370078740157483" header="0.31496062992125984" footer="0.31496062992125984"/>
  <pageSetup paperSize="258" scale="85" orientation="portrait" r:id="rId1"/>
  <headerFooter>
    <oddFooter>&amp;L&amp;"Arial,Italic"&amp;10
Rapor Projek Penguatan Profil Pelajar Pancasila (P5) kelas 1&amp;C&amp;"-,Bold Italic"&amp;P&amp;R&amp;"Arial,Bold"
&amp;"Arial,Italic"&amp;10Tahun Pelajaran 2022/2023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pinner 1">
              <controlPr defaultSize="0" autoPict="0">
                <anchor moveWithCells="1" sizeWithCells="1">
                  <from>
                    <xdr:col>12</xdr:col>
                    <xdr:colOff>104775</xdr:colOff>
                    <xdr:row>0</xdr:row>
                    <xdr:rowOff>257175</xdr:rowOff>
                  </from>
                  <to>
                    <xdr:col>12</xdr:col>
                    <xdr:colOff>485775</xdr:colOff>
                    <xdr:row>2</xdr:row>
                    <xdr:rowOff>200025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39997558519241921"/>
  </sheetPr>
  <dimension ref="A1:BJ1001"/>
  <sheetViews>
    <sheetView view="pageBreakPreview" topLeftCell="A22" zoomScale="80" zoomScaleNormal="7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4.7109375" style="32" customWidth="1"/>
    <col min="15" max="62" width="4.7109375" customWidth="1"/>
  </cols>
  <sheetData>
    <row r="1" spans="1:62"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row>
    <row r="2" spans="1:62" ht="60.75" customHeight="1" thickTop="1" thickBot="1" x14ac:dyDescent="0.3">
      <c r="A2" s="21"/>
      <c r="B2" s="38" t="s">
        <v>98</v>
      </c>
      <c r="C2" s="44"/>
      <c r="D2" s="42"/>
      <c r="E2" s="42"/>
      <c r="F2" s="42"/>
      <c r="G2" s="42"/>
      <c r="H2" s="42"/>
      <c r="I2" s="42"/>
      <c r="J2" s="42"/>
      <c r="K2" s="42"/>
      <c r="L2" s="42"/>
      <c r="M2" s="42"/>
      <c r="N2" s="43"/>
      <c r="O2" s="45"/>
      <c r="P2" s="46"/>
      <c r="Q2" s="45"/>
      <c r="R2" s="47"/>
      <c r="S2" s="45"/>
      <c r="T2" s="45"/>
      <c r="U2" s="45"/>
      <c r="V2" s="45"/>
      <c r="W2" s="45"/>
      <c r="X2" s="45"/>
      <c r="Y2" s="45"/>
      <c r="Z2" s="45"/>
      <c r="AA2" s="45"/>
      <c r="AB2" s="45"/>
      <c r="AC2" s="45"/>
      <c r="AD2" s="45"/>
      <c r="AE2" s="45"/>
      <c r="AF2" s="45"/>
      <c r="AG2" s="7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row>
    <row r="3" spans="1:62" s="54" customFormat="1" ht="14.25" customHeight="1" thickTop="1" x14ac:dyDescent="0.2">
      <c r="A3" s="53">
        <v>1</v>
      </c>
      <c r="B3" s="53">
        <v>2</v>
      </c>
      <c r="C3" s="53">
        <v>3</v>
      </c>
      <c r="D3" s="53">
        <v>4</v>
      </c>
      <c r="E3" s="53">
        <v>5</v>
      </c>
      <c r="F3" s="53">
        <v>6</v>
      </c>
      <c r="G3" s="53">
        <v>7</v>
      </c>
      <c r="H3" s="53">
        <v>8</v>
      </c>
      <c r="I3" s="53">
        <v>9</v>
      </c>
      <c r="J3" s="53">
        <v>10</v>
      </c>
      <c r="K3" s="53">
        <v>11</v>
      </c>
      <c r="L3" s="53">
        <v>12</v>
      </c>
      <c r="M3" s="53">
        <v>13</v>
      </c>
      <c r="N3" s="53">
        <v>14</v>
      </c>
      <c r="O3" s="53">
        <v>15</v>
      </c>
      <c r="P3" s="53">
        <v>16</v>
      </c>
      <c r="Q3" s="53">
        <v>17</v>
      </c>
      <c r="R3" s="53">
        <v>18</v>
      </c>
      <c r="S3" s="53">
        <v>19</v>
      </c>
      <c r="T3" s="53">
        <v>20</v>
      </c>
      <c r="U3" s="53">
        <v>21</v>
      </c>
      <c r="V3" s="53">
        <v>22</v>
      </c>
      <c r="W3" s="53">
        <v>23</v>
      </c>
      <c r="X3" s="53">
        <v>24</v>
      </c>
      <c r="Y3" s="53">
        <v>25</v>
      </c>
      <c r="Z3" s="53">
        <v>26</v>
      </c>
      <c r="AA3" s="53">
        <v>27</v>
      </c>
      <c r="AB3" s="53">
        <v>28</v>
      </c>
      <c r="AC3" s="53">
        <v>29</v>
      </c>
      <c r="AD3" s="53">
        <v>30</v>
      </c>
      <c r="AE3" s="53">
        <v>31</v>
      </c>
      <c r="AF3" s="53">
        <v>32</v>
      </c>
      <c r="AG3" s="53">
        <v>33</v>
      </c>
      <c r="AH3" s="53">
        <v>34</v>
      </c>
      <c r="AI3" s="53">
        <v>35</v>
      </c>
      <c r="AJ3" s="53">
        <v>36</v>
      </c>
      <c r="AK3" s="53">
        <v>37</v>
      </c>
      <c r="AL3" s="53">
        <v>38</v>
      </c>
      <c r="AM3" s="53">
        <v>39</v>
      </c>
      <c r="AN3" s="53">
        <v>40</v>
      </c>
      <c r="AO3" s="53">
        <v>41</v>
      </c>
      <c r="AP3" s="53">
        <v>42</v>
      </c>
      <c r="AQ3" s="53">
        <v>43</v>
      </c>
      <c r="AR3" s="53">
        <v>44</v>
      </c>
      <c r="AS3" s="53">
        <v>45</v>
      </c>
      <c r="AT3" s="53">
        <v>46</v>
      </c>
      <c r="AU3" s="53">
        <v>47</v>
      </c>
      <c r="AV3" s="53">
        <v>48</v>
      </c>
      <c r="AW3" s="53">
        <v>49</v>
      </c>
      <c r="AX3" s="53">
        <v>50</v>
      </c>
      <c r="AY3" s="53">
        <v>51</v>
      </c>
      <c r="AZ3" s="53">
        <v>52</v>
      </c>
      <c r="BA3" s="53">
        <v>53</v>
      </c>
      <c r="BB3" s="53">
        <v>54</v>
      </c>
      <c r="BC3" s="53">
        <v>55</v>
      </c>
      <c r="BD3" s="53">
        <v>56</v>
      </c>
      <c r="BE3" s="53">
        <v>57</v>
      </c>
      <c r="BF3" s="53">
        <v>58</v>
      </c>
      <c r="BG3" s="53">
        <v>59</v>
      </c>
      <c r="BH3" s="53">
        <v>60</v>
      </c>
      <c r="BI3" s="53">
        <v>61</v>
      </c>
      <c r="BJ3" s="53">
        <v>62</v>
      </c>
    </row>
    <row r="4" spans="1:62" ht="14.25" customHeight="1" x14ac:dyDescent="0.25">
      <c r="A4" s="159" t="s">
        <v>17</v>
      </c>
      <c r="B4" s="161" t="s">
        <v>158</v>
      </c>
      <c r="C4" s="163" t="s">
        <v>34</v>
      </c>
      <c r="D4" s="164"/>
      <c r="E4" s="164"/>
      <c r="F4" s="164"/>
      <c r="G4" s="164"/>
      <c r="H4" s="164"/>
      <c r="I4" s="164"/>
      <c r="J4" s="164"/>
      <c r="K4" s="164"/>
      <c r="L4" s="164"/>
      <c r="M4" s="164"/>
      <c r="N4" s="164"/>
      <c r="O4" s="168" t="s">
        <v>35</v>
      </c>
      <c r="P4" s="168"/>
      <c r="Q4" s="168"/>
      <c r="R4" s="168"/>
      <c r="S4" s="168"/>
      <c r="T4" s="168"/>
      <c r="U4" s="168"/>
      <c r="V4" s="168"/>
      <c r="W4" s="168"/>
      <c r="X4" s="168"/>
      <c r="Y4" s="168"/>
      <c r="Z4" s="168"/>
      <c r="AA4" s="174" t="s">
        <v>36</v>
      </c>
      <c r="AB4" s="174"/>
      <c r="AC4" s="174"/>
      <c r="AD4" s="174"/>
      <c r="AE4" s="174"/>
      <c r="AF4" s="174"/>
      <c r="AG4" s="174"/>
      <c r="AH4" s="174"/>
      <c r="AI4" s="174"/>
      <c r="AJ4" s="174"/>
      <c r="AK4" s="174"/>
      <c r="AL4" s="174"/>
      <c r="AM4" s="169" t="s">
        <v>39</v>
      </c>
      <c r="AN4" s="169"/>
      <c r="AO4" s="169"/>
      <c r="AP4" s="169"/>
      <c r="AQ4" s="169"/>
      <c r="AR4" s="169"/>
      <c r="AS4" s="169"/>
      <c r="AT4" s="169"/>
      <c r="AU4" s="169"/>
      <c r="AV4" s="169"/>
      <c r="AW4" s="169"/>
      <c r="AX4" s="169"/>
      <c r="AY4" s="169" t="s">
        <v>42</v>
      </c>
      <c r="AZ4" s="169"/>
      <c r="BA4" s="169"/>
      <c r="BB4" s="169"/>
      <c r="BC4" s="169"/>
      <c r="BD4" s="169"/>
      <c r="BE4" s="169"/>
      <c r="BF4" s="169"/>
      <c r="BG4" s="169"/>
      <c r="BH4" s="169"/>
      <c r="BI4" s="169"/>
      <c r="BJ4" s="169"/>
    </row>
    <row r="5" spans="1:62" ht="60" customHeight="1" x14ac:dyDescent="0.25">
      <c r="A5" s="160"/>
      <c r="B5" s="162"/>
      <c r="C5" s="165" t="s">
        <v>152</v>
      </c>
      <c r="D5" s="166"/>
      <c r="E5" s="166"/>
      <c r="F5" s="167"/>
      <c r="G5" s="165"/>
      <c r="H5" s="166"/>
      <c r="I5" s="166"/>
      <c r="J5" s="167"/>
      <c r="K5" s="165"/>
      <c r="L5" s="166"/>
      <c r="M5" s="166"/>
      <c r="N5" s="167"/>
      <c r="O5" s="157" t="s">
        <v>155</v>
      </c>
      <c r="P5" s="157"/>
      <c r="Q5" s="157"/>
      <c r="R5" s="158"/>
      <c r="S5" s="157" t="s">
        <v>156</v>
      </c>
      <c r="T5" s="157"/>
      <c r="U5" s="157"/>
      <c r="V5" s="158"/>
      <c r="W5" s="157"/>
      <c r="X5" s="157"/>
      <c r="Y5" s="157"/>
      <c r="Z5" s="158"/>
      <c r="AA5" s="172" t="s">
        <v>37</v>
      </c>
      <c r="AB5" s="173"/>
      <c r="AC5" s="173"/>
      <c r="AD5" s="173"/>
      <c r="AE5" s="173"/>
      <c r="AF5" s="173"/>
      <c r="AG5" s="173"/>
      <c r="AH5" s="173"/>
      <c r="AI5" s="173"/>
      <c r="AJ5" s="173"/>
      <c r="AK5" s="173"/>
      <c r="AL5" s="173"/>
      <c r="AM5" s="170" t="s">
        <v>40</v>
      </c>
      <c r="AN5" s="171"/>
      <c r="AO5" s="171"/>
      <c r="AP5" s="171"/>
      <c r="AQ5" s="171"/>
      <c r="AR5" s="171"/>
      <c r="AS5" s="171"/>
      <c r="AT5" s="171"/>
      <c r="AU5" s="171"/>
      <c r="AV5" s="171"/>
      <c r="AW5" s="171"/>
      <c r="AX5" s="171"/>
      <c r="AY5" s="170" t="s">
        <v>43</v>
      </c>
      <c r="AZ5" s="171"/>
      <c r="BA5" s="171"/>
      <c r="BB5" s="171"/>
      <c r="BC5" s="171"/>
      <c r="BD5" s="171"/>
      <c r="BE5" s="171"/>
      <c r="BF5" s="171"/>
      <c r="BG5" s="171"/>
      <c r="BH5" s="171"/>
      <c r="BI5" s="171"/>
      <c r="BJ5" s="171"/>
    </row>
    <row r="6" spans="1:62" s="73" customFormat="1" ht="24" customHeight="1" x14ac:dyDescent="0.2">
      <c r="A6" s="71"/>
      <c r="B6" s="72"/>
      <c r="C6" s="154" t="str">
        <f>VLOOKUP(C5,DESKRIPSI!$C$2:$E$47,3,0)</f>
        <v>Memahami sifat-sifat Tuhan utama lainnya dan mengaitkan sifat-sifat tersebut dengan konsep dirinya dan ciptaan-Nya.</v>
      </c>
      <c r="D6" s="155"/>
      <c r="E6" s="155"/>
      <c r="F6" s="156"/>
      <c r="G6" s="154" t="e">
        <f>VLOOKUP(G5,DESKRIPSI!$C$2:$E$47,3,0)</f>
        <v>#N/A</v>
      </c>
      <c r="H6" s="155"/>
      <c r="I6" s="155"/>
      <c r="J6" s="156"/>
      <c r="K6" s="154" t="e">
        <f>VLOOKUP(K5,DESKRIPSI!$C$2:$E$47,3,0)</f>
        <v>#N/A</v>
      </c>
      <c r="L6" s="155"/>
      <c r="M6" s="155"/>
      <c r="N6" s="156"/>
      <c r="O6" s="148" t="str">
        <f>VLOOKUP(O5,DESKRIPSI!$C$1:$E$48,3,0)</f>
        <v>Membiasakan melakukan refleksi tentang pentingnya bersikap jujur dan berani menyampaikan kebenaran atau fakta</v>
      </c>
      <c r="P6" s="149"/>
      <c r="Q6" s="149"/>
      <c r="R6" s="150"/>
      <c r="S6" s="148" t="str">
        <f>VLOOKUP(S5,DESKRIPSI!$C$1:$E$48,3,0)</f>
        <v>Mulai membiasakan diri untuk disiplin, rapi, membersihkan dan merawat tubuh, menjaga tingkah laku dan perkataan dalam semua aktivitas kesehariannya</v>
      </c>
      <c r="T6" s="149"/>
      <c r="U6" s="149"/>
      <c r="V6" s="150"/>
      <c r="W6" s="148" t="e">
        <f>VLOOKUP(W5,DESKRIPSI!$C$1:$E$48,3,0)</f>
        <v>#N/A</v>
      </c>
      <c r="X6" s="149"/>
      <c r="Y6" s="149"/>
      <c r="Z6" s="150"/>
      <c r="AA6" s="151" t="str">
        <f>VLOOKUP(AA5,DESKRIPSI!$C$1:$E$48,3,0)</f>
        <v>Terbiasa mengidentifikasi hal-hal yang sama dan berbeda yang dimiliki diri dan temannya dalam berbagai hal serta memberikan respons secara positif.</v>
      </c>
      <c r="AB6" s="152"/>
      <c r="AC6" s="152"/>
      <c r="AD6" s="153"/>
      <c r="AE6" s="151" t="e">
        <f>VLOOKUP(AE5,DESKRIPSI!$C$1:$E$48,3,0)</f>
        <v>#N/A</v>
      </c>
      <c r="AF6" s="152"/>
      <c r="AG6" s="152"/>
      <c r="AH6" s="153"/>
      <c r="AI6" s="151" t="e">
        <f>VLOOKUP(AI5,DESKRIPSI!$C$1:$E$48,3,0)</f>
        <v>#N/A</v>
      </c>
      <c r="AJ6" s="152"/>
      <c r="AK6" s="152"/>
      <c r="AL6" s="153"/>
      <c r="AM6" s="145" t="str">
        <f>VLOOKUP(AM5,DESKRIPSI!$C$1:$E$48,3,0)</f>
        <v>Memahami keterhubungan antara satu ciptaan dengan ciptaan Tuhan yang lainnya</v>
      </c>
      <c r="AN6" s="146"/>
      <c r="AO6" s="146"/>
      <c r="AP6" s="147"/>
      <c r="AQ6" s="145" t="e">
        <f>VLOOKUP(AQ5,DESKRIPSI!$C$1:$E$48,3,0)</f>
        <v>#N/A</v>
      </c>
      <c r="AR6" s="146"/>
      <c r="AS6" s="146"/>
      <c r="AT6" s="147"/>
      <c r="AU6" s="145" t="e">
        <f>VLOOKUP(AU5,DESKRIPSI!$C$1:$E$48,3,0)</f>
        <v>#N/A</v>
      </c>
      <c r="AV6" s="146"/>
      <c r="AW6" s="146"/>
      <c r="AX6" s="147"/>
      <c r="AY6" s="145" t="str">
        <f>VLOOKUP(AY5,DESKRIPSI!$C$1:$E$48,3,0)</f>
        <v>Mengidentifikasi hak dan tanggung jawab orang-orang di sekitarnya serta kaitannya dengan keimanan kepada Tuhan YME.</v>
      </c>
      <c r="AZ6" s="146"/>
      <c r="BA6" s="146"/>
      <c r="BB6" s="147"/>
      <c r="BC6" s="145" t="e">
        <f>VLOOKUP(BC5,DESKRIPSI!$C$1:$E$48,3,0)</f>
        <v>#N/A</v>
      </c>
      <c r="BD6" s="146"/>
      <c r="BE6" s="146"/>
      <c r="BF6" s="147"/>
      <c r="BG6" s="145" t="e">
        <f>VLOOKUP(BG5,DESKRIPSI!$C$1:$E$48,3,0)</f>
        <v>#N/A</v>
      </c>
      <c r="BH6" s="146"/>
      <c r="BI6" s="146"/>
      <c r="BJ6" s="147"/>
    </row>
    <row r="7" spans="1:62" ht="27" customHeight="1" x14ac:dyDescent="0.25">
      <c r="A7" s="24"/>
      <c r="B7" s="30"/>
      <c r="C7" s="40" t="s">
        <v>95</v>
      </c>
      <c r="D7" s="40" t="s">
        <v>97</v>
      </c>
      <c r="E7" s="40" t="s">
        <v>96</v>
      </c>
      <c r="F7" s="40" t="s">
        <v>151</v>
      </c>
      <c r="G7" s="40" t="s">
        <v>95</v>
      </c>
      <c r="H7" s="40" t="s">
        <v>97</v>
      </c>
      <c r="I7" s="40" t="s">
        <v>96</v>
      </c>
      <c r="J7" s="40" t="s">
        <v>151</v>
      </c>
      <c r="K7" s="40" t="s">
        <v>95</v>
      </c>
      <c r="L7" s="40" t="s">
        <v>97</v>
      </c>
      <c r="M7" s="40" t="s">
        <v>96</v>
      </c>
      <c r="N7" s="40" t="s">
        <v>151</v>
      </c>
      <c r="O7" s="40" t="s">
        <v>95</v>
      </c>
      <c r="P7" s="40" t="s">
        <v>97</v>
      </c>
      <c r="Q7" s="40" t="s">
        <v>96</v>
      </c>
      <c r="R7" s="40" t="s">
        <v>151</v>
      </c>
      <c r="S7" s="40" t="s">
        <v>95</v>
      </c>
      <c r="T7" s="40" t="s">
        <v>97</v>
      </c>
      <c r="U7" s="40" t="s">
        <v>96</v>
      </c>
      <c r="V7" s="40" t="s">
        <v>151</v>
      </c>
      <c r="W7" s="40" t="s">
        <v>95</v>
      </c>
      <c r="X7" s="40" t="s">
        <v>97</v>
      </c>
      <c r="Y7" s="40" t="s">
        <v>96</v>
      </c>
      <c r="Z7" s="40" t="s">
        <v>151</v>
      </c>
      <c r="AA7" s="40" t="s">
        <v>95</v>
      </c>
      <c r="AB7" s="40" t="s">
        <v>97</v>
      </c>
      <c r="AC7" s="40" t="s">
        <v>96</v>
      </c>
      <c r="AD7" s="40" t="s">
        <v>151</v>
      </c>
      <c r="AE7" s="40" t="s">
        <v>95</v>
      </c>
      <c r="AF7" s="40" t="s">
        <v>97</v>
      </c>
      <c r="AG7" s="40" t="s">
        <v>96</v>
      </c>
      <c r="AH7" s="40" t="s">
        <v>151</v>
      </c>
      <c r="AI7" s="40" t="s">
        <v>95</v>
      </c>
      <c r="AJ7" s="40" t="s">
        <v>97</v>
      </c>
      <c r="AK7" s="40" t="s">
        <v>96</v>
      </c>
      <c r="AL7" s="40" t="s">
        <v>151</v>
      </c>
      <c r="AM7" s="40" t="s">
        <v>95</v>
      </c>
      <c r="AN7" s="40" t="s">
        <v>97</v>
      </c>
      <c r="AO7" s="40" t="s">
        <v>96</v>
      </c>
      <c r="AP7" s="40" t="s">
        <v>151</v>
      </c>
      <c r="AQ7" s="40" t="s">
        <v>95</v>
      </c>
      <c r="AR7" s="40" t="s">
        <v>97</v>
      </c>
      <c r="AS7" s="40" t="s">
        <v>96</v>
      </c>
      <c r="AT7" s="40" t="s">
        <v>151</v>
      </c>
      <c r="AU7" s="40" t="s">
        <v>95</v>
      </c>
      <c r="AV7" s="40" t="s">
        <v>97</v>
      </c>
      <c r="AW7" s="40" t="s">
        <v>96</v>
      </c>
      <c r="AX7" s="40" t="s">
        <v>151</v>
      </c>
      <c r="AY7" s="40" t="s">
        <v>95</v>
      </c>
      <c r="AZ7" s="40" t="s">
        <v>97</v>
      </c>
      <c r="BA7" s="40" t="s">
        <v>96</v>
      </c>
      <c r="BB7" s="40" t="s">
        <v>151</v>
      </c>
      <c r="BC7" s="40" t="s">
        <v>95</v>
      </c>
      <c r="BD7" s="40" t="s">
        <v>97</v>
      </c>
      <c r="BE7" s="40" t="s">
        <v>96</v>
      </c>
      <c r="BF7" s="40" t="s">
        <v>151</v>
      </c>
      <c r="BG7" s="40" t="s">
        <v>95</v>
      </c>
      <c r="BH7" s="40" t="s">
        <v>97</v>
      </c>
      <c r="BI7" s="40" t="s">
        <v>96</v>
      </c>
      <c r="BJ7" s="40" t="s">
        <v>151</v>
      </c>
    </row>
    <row r="8" spans="1:62" ht="14.25" customHeight="1" x14ac:dyDescent="0.25">
      <c r="A8" s="22">
        <v>1</v>
      </c>
      <c r="B8" s="23" t="str">
        <f>'DATA SISWA'!E14</f>
        <v>AHZA BAGAS RAMADHAN</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row>
    <row r="9" spans="1:62" ht="14.25" customHeight="1" x14ac:dyDescent="0.25">
      <c r="A9" s="22">
        <v>2</v>
      </c>
      <c r="B9" s="23" t="str">
        <f>'DATA SISWA'!E15</f>
        <v>AISHA KHAIRINA SHALIHA</v>
      </c>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row>
    <row r="10" spans="1:62" ht="14.25" customHeight="1" x14ac:dyDescent="0.25">
      <c r="A10" s="22">
        <v>3</v>
      </c>
      <c r="B10" s="23" t="str">
        <f>'DATA SISWA'!E16</f>
        <v>ALYSHA KIRANA BESTARI</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row>
    <row r="11" spans="1:62" ht="14.25" customHeight="1" x14ac:dyDescent="0.25">
      <c r="A11" s="22">
        <v>4</v>
      </c>
      <c r="B11" s="23">
        <f>'DATA SISWA'!E17</f>
        <v>0</v>
      </c>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row>
    <row r="12" spans="1:62" ht="14.25" customHeight="1" x14ac:dyDescent="0.25">
      <c r="A12" s="22">
        <v>5</v>
      </c>
      <c r="B12" s="23">
        <f>'DATA SISWA'!E18</f>
        <v>0</v>
      </c>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row>
    <row r="13" spans="1:62" ht="14.25" customHeight="1" x14ac:dyDescent="0.25">
      <c r="A13" s="22">
        <v>6</v>
      </c>
      <c r="B13" s="23">
        <f>'DATA SISWA'!E19</f>
        <v>0</v>
      </c>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row>
    <row r="14" spans="1:62" ht="14.25" customHeight="1" x14ac:dyDescent="0.25">
      <c r="A14" s="22">
        <v>7</v>
      </c>
      <c r="B14" s="23">
        <f>'DATA SISWA'!E20</f>
        <v>0</v>
      </c>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row>
    <row r="15" spans="1:62" ht="14.25" customHeight="1" x14ac:dyDescent="0.25">
      <c r="A15" s="22">
        <v>8</v>
      </c>
      <c r="B15" s="23">
        <f>'DATA SISWA'!E21</f>
        <v>0</v>
      </c>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row>
    <row r="16" spans="1:62" ht="14.25" customHeight="1" x14ac:dyDescent="0.25">
      <c r="A16" s="22">
        <v>9</v>
      </c>
      <c r="B16" s="23">
        <f>'DATA SISWA'!E22</f>
        <v>0</v>
      </c>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row>
    <row r="17" spans="1:62" ht="14.25" customHeight="1" x14ac:dyDescent="0.25">
      <c r="A17" s="22">
        <v>10</v>
      </c>
      <c r="B17" s="23">
        <f>'DATA SISWA'!E23</f>
        <v>0</v>
      </c>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row>
    <row r="18" spans="1:62" ht="14.25" customHeight="1" x14ac:dyDescent="0.25">
      <c r="A18" s="22">
        <v>11</v>
      </c>
      <c r="B18" s="23">
        <f>'DATA SISWA'!E24</f>
        <v>0</v>
      </c>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row>
    <row r="19" spans="1:62" ht="14.25" customHeight="1" x14ac:dyDescent="0.25">
      <c r="A19" s="22">
        <v>12</v>
      </c>
      <c r="B19" s="23">
        <f>'DATA SISWA'!E25</f>
        <v>0</v>
      </c>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row>
    <row r="20" spans="1:62" ht="14.25" customHeight="1" x14ac:dyDescent="0.25">
      <c r="A20" s="22">
        <v>13</v>
      </c>
      <c r="B20" s="23">
        <f>'DATA SISWA'!E26</f>
        <v>0</v>
      </c>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row>
    <row r="21" spans="1:62" ht="14.25" customHeight="1" x14ac:dyDescent="0.25">
      <c r="A21" s="22">
        <v>14</v>
      </c>
      <c r="B21" s="23">
        <f>'DATA SISWA'!E27</f>
        <v>0</v>
      </c>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row>
    <row r="22" spans="1:62" ht="14.25" customHeight="1" x14ac:dyDescent="0.25">
      <c r="A22" s="22">
        <v>15</v>
      </c>
      <c r="B22" s="23">
        <f>'DATA SISWA'!E28</f>
        <v>0</v>
      </c>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row>
    <row r="23" spans="1:62" ht="14.25" customHeight="1" x14ac:dyDescent="0.25">
      <c r="A23" s="22">
        <v>16</v>
      </c>
      <c r="B23" s="23">
        <f>'DATA SISWA'!E29</f>
        <v>0</v>
      </c>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row>
    <row r="24" spans="1:62" ht="14.25" customHeight="1" x14ac:dyDescent="0.25">
      <c r="A24" s="22">
        <v>17</v>
      </c>
      <c r="B24" s="23">
        <f>'DATA SISWA'!E30</f>
        <v>0</v>
      </c>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row>
    <row r="25" spans="1:62" ht="14.25" customHeight="1" x14ac:dyDescent="0.25">
      <c r="A25" s="22">
        <v>18</v>
      </c>
      <c r="B25" s="23">
        <f>'DATA SISWA'!E31</f>
        <v>0</v>
      </c>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row>
    <row r="26" spans="1:62" ht="14.25" customHeight="1" x14ac:dyDescent="0.25">
      <c r="A26" s="22">
        <v>19</v>
      </c>
      <c r="B26" s="23">
        <f>'DATA SISWA'!E32</f>
        <v>0</v>
      </c>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row>
    <row r="27" spans="1:62" ht="14.25" customHeight="1" x14ac:dyDescent="0.25">
      <c r="A27" s="22">
        <v>20</v>
      </c>
      <c r="B27" s="23">
        <f>'DATA SISWA'!E33</f>
        <v>0</v>
      </c>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row>
    <row r="28" spans="1:62" ht="14.25" customHeight="1" x14ac:dyDescent="0.25">
      <c r="A28" s="22">
        <v>21</v>
      </c>
      <c r="B28" s="23">
        <f>'DATA SISWA'!E34</f>
        <v>0</v>
      </c>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row>
    <row r="29" spans="1:62" ht="14.25" customHeight="1" x14ac:dyDescent="0.25">
      <c r="A29" s="22">
        <v>22</v>
      </c>
      <c r="B29" s="23">
        <f>'DATA SISWA'!E35</f>
        <v>0</v>
      </c>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row>
    <row r="30" spans="1:62" ht="14.25" customHeight="1" x14ac:dyDescent="0.25">
      <c r="A30" s="22">
        <v>23</v>
      </c>
      <c r="B30" s="23">
        <f>'DATA SISWA'!E36</f>
        <v>0</v>
      </c>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row>
    <row r="31" spans="1:62" ht="14.25" customHeight="1" x14ac:dyDescent="0.25">
      <c r="A31" s="22">
        <v>24</v>
      </c>
      <c r="B31" s="23">
        <f>'DATA SISWA'!E37</f>
        <v>0</v>
      </c>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row>
    <row r="32" spans="1:62" ht="14.25" customHeight="1" x14ac:dyDescent="0.25">
      <c r="A32" s="22">
        <v>25</v>
      </c>
      <c r="B32" s="23">
        <f>'DATA SISWA'!E38</f>
        <v>0</v>
      </c>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row>
    <row r="33" spans="1:62" ht="14.25" customHeight="1" x14ac:dyDescent="0.25">
      <c r="A33" s="22">
        <v>26</v>
      </c>
      <c r="B33" s="23">
        <f>'DATA SISWA'!E39</f>
        <v>0</v>
      </c>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row>
    <row r="34" spans="1:62" ht="14.25" customHeight="1" x14ac:dyDescent="0.25">
      <c r="A34" s="22">
        <v>27</v>
      </c>
      <c r="B34" s="23">
        <f>'DATA SISWA'!E40</f>
        <v>0</v>
      </c>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row>
    <row r="35" spans="1:62" ht="14.25" customHeight="1" x14ac:dyDescent="0.25">
      <c r="A35" s="22">
        <v>28</v>
      </c>
      <c r="B35" s="23">
        <f>'DATA SISWA'!E41</f>
        <v>0</v>
      </c>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row>
    <row r="36" spans="1:62" ht="14.25" customHeight="1" x14ac:dyDescent="0.25">
      <c r="A36" s="22">
        <v>29</v>
      </c>
      <c r="B36" s="23">
        <f>'DATA SISWA'!E42</f>
        <v>0</v>
      </c>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row>
    <row r="37" spans="1:62" ht="14.25" customHeight="1" x14ac:dyDescent="0.25">
      <c r="A37" s="22">
        <v>30</v>
      </c>
      <c r="B37" s="23">
        <f>'DATA SISWA'!E43</f>
        <v>0</v>
      </c>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row>
    <row r="38" spans="1:62" ht="14.25" customHeight="1" x14ac:dyDescent="0.25">
      <c r="A38" s="22">
        <v>31</v>
      </c>
      <c r="B38" s="23">
        <f>'DATA SISWA'!E44</f>
        <v>0</v>
      </c>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row>
    <row r="39" spans="1:62" ht="14.25" customHeight="1" x14ac:dyDescent="0.25">
      <c r="A39" s="22">
        <v>32</v>
      </c>
      <c r="B39" s="23">
        <f>'DATA SISWA'!E45</f>
        <v>0</v>
      </c>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row>
    <row r="40" spans="1:62" ht="14.25" customHeight="1" x14ac:dyDescent="0.25">
      <c r="A40" s="22">
        <v>33</v>
      </c>
      <c r="B40" s="23">
        <f>'DATA SISWA'!E46</f>
        <v>0</v>
      </c>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row>
    <row r="41" spans="1:62" ht="14.25" customHeight="1" x14ac:dyDescent="0.25">
      <c r="A41" s="22">
        <v>34</v>
      </c>
      <c r="B41" s="23">
        <f>'DATA SISWA'!E47</f>
        <v>0</v>
      </c>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row>
    <row r="42" spans="1:62" ht="14.25" customHeight="1" x14ac:dyDescent="0.25">
      <c r="A42" s="22">
        <v>35</v>
      </c>
      <c r="B42" s="23" t="str">
        <f>IF('DATA SISWA'!E48="","",'DATA SISWA'!E48)</f>
        <v/>
      </c>
      <c r="C42" s="37"/>
      <c r="D42" s="37"/>
      <c r="E42" s="37"/>
      <c r="F42" s="37"/>
      <c r="G42" s="37"/>
      <c r="H42" s="37"/>
      <c r="I42" s="37"/>
      <c r="J42" s="37"/>
      <c r="K42" s="37"/>
      <c r="L42" s="37"/>
      <c r="M42" s="37"/>
      <c r="N42" s="37"/>
      <c r="O42" s="29"/>
      <c r="P42" s="28"/>
      <c r="Q42" s="28"/>
      <c r="R42" s="28"/>
      <c r="S42" s="28"/>
      <c r="T42" s="28"/>
      <c r="U42" s="28"/>
      <c r="V42" s="28"/>
      <c r="W42" s="28"/>
      <c r="X42" s="28"/>
      <c r="Y42" s="28"/>
      <c r="Z42" s="28"/>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c r="AY42" s="35"/>
      <c r="AZ42" s="28"/>
      <c r="BA42" s="28"/>
      <c r="BB42" s="28"/>
      <c r="BC42" s="28"/>
      <c r="BD42" s="28"/>
      <c r="BE42" s="28"/>
      <c r="BF42" s="28"/>
      <c r="BG42" s="28"/>
      <c r="BH42" s="28"/>
      <c r="BI42" s="28"/>
      <c r="BJ42" s="28"/>
    </row>
    <row r="43" spans="1:62" ht="14.25" customHeight="1" x14ac:dyDescent="0.25">
      <c r="A43" s="22">
        <v>36</v>
      </c>
      <c r="B43" s="23" t="str">
        <f>IF('DATA SISWA'!E49="","",'DATA SISWA'!E49)</f>
        <v/>
      </c>
      <c r="C43" s="37"/>
      <c r="D43" s="37"/>
      <c r="E43" s="37"/>
      <c r="F43" s="37"/>
      <c r="G43" s="37"/>
      <c r="H43" s="37"/>
      <c r="I43" s="37"/>
      <c r="J43" s="37"/>
      <c r="K43" s="37"/>
      <c r="L43" s="37"/>
      <c r="M43" s="37"/>
      <c r="N43" s="37"/>
      <c r="O43" s="29"/>
      <c r="P43" s="28"/>
      <c r="Q43" s="28"/>
      <c r="R43" s="28"/>
      <c r="S43" s="28"/>
      <c r="T43" s="28"/>
      <c r="U43" s="28"/>
      <c r="V43" s="28"/>
      <c r="W43" s="28"/>
      <c r="X43" s="28"/>
      <c r="Y43" s="28"/>
      <c r="Z43" s="28"/>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c r="AY43" s="35"/>
      <c r="AZ43" s="28"/>
      <c r="BA43" s="28"/>
      <c r="BB43" s="28"/>
      <c r="BC43" s="28"/>
      <c r="BD43" s="28"/>
      <c r="BE43" s="28"/>
      <c r="BF43" s="28"/>
      <c r="BG43" s="28"/>
      <c r="BH43" s="28"/>
      <c r="BI43" s="28"/>
      <c r="BJ43" s="28"/>
    </row>
    <row r="44" spans="1:62" ht="14.25" customHeight="1" x14ac:dyDescent="0.25">
      <c r="A44" s="22">
        <v>37</v>
      </c>
      <c r="B44" s="23" t="str">
        <f>IF('DATA SISWA'!E50="","",'DATA SISWA'!E50)</f>
        <v/>
      </c>
      <c r="C44" s="37"/>
      <c r="D44" s="37"/>
      <c r="E44" s="37"/>
      <c r="F44" s="37"/>
      <c r="G44" s="37"/>
      <c r="H44" s="37"/>
      <c r="I44" s="37"/>
      <c r="J44" s="37"/>
      <c r="K44" s="37"/>
      <c r="L44" s="37"/>
      <c r="M44" s="37"/>
      <c r="N44" s="37"/>
      <c r="O44" s="29"/>
      <c r="P44" s="28"/>
      <c r="Q44" s="28"/>
      <c r="R44" s="28"/>
      <c r="S44" s="28"/>
      <c r="T44" s="28"/>
      <c r="U44" s="28"/>
      <c r="V44" s="28"/>
      <c r="W44" s="28"/>
      <c r="X44" s="28"/>
      <c r="Y44" s="28"/>
      <c r="Z44" s="28"/>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c r="AY44" s="35"/>
      <c r="AZ44" s="28"/>
      <c r="BA44" s="28"/>
      <c r="BB44" s="28"/>
      <c r="BC44" s="28"/>
      <c r="BD44" s="28"/>
      <c r="BE44" s="28"/>
      <c r="BF44" s="28"/>
      <c r="BG44" s="28"/>
      <c r="BH44" s="28"/>
      <c r="BI44" s="28"/>
      <c r="BJ44" s="28"/>
    </row>
    <row r="45" spans="1:62" ht="14.25" customHeight="1" x14ac:dyDescent="0.25">
      <c r="A45" s="22">
        <v>38</v>
      </c>
      <c r="B45" s="23" t="str">
        <f>IF('DATA SISWA'!E51="","",'DATA SISWA'!E51)</f>
        <v/>
      </c>
      <c r="C45" s="37"/>
      <c r="D45" s="37"/>
      <c r="E45" s="37"/>
      <c r="F45" s="37"/>
      <c r="G45" s="37"/>
      <c r="H45" s="37"/>
      <c r="I45" s="37"/>
      <c r="J45" s="37"/>
      <c r="K45" s="37"/>
      <c r="L45" s="37"/>
      <c r="M45" s="37"/>
      <c r="N45" s="37"/>
      <c r="O45" s="29"/>
      <c r="P45" s="28"/>
      <c r="Q45" s="28"/>
      <c r="R45" s="28"/>
      <c r="S45" s="28"/>
      <c r="T45" s="28"/>
      <c r="U45" s="28"/>
      <c r="V45" s="28"/>
      <c r="W45" s="28"/>
      <c r="X45" s="28"/>
      <c r="Y45" s="28"/>
      <c r="Z45" s="28"/>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c r="AY45" s="35"/>
      <c r="AZ45" s="28"/>
      <c r="BA45" s="28"/>
      <c r="BB45" s="28"/>
      <c r="BC45" s="28"/>
      <c r="BD45" s="28"/>
      <c r="BE45" s="28"/>
      <c r="BF45" s="28"/>
      <c r="BG45" s="28"/>
      <c r="BH45" s="28"/>
      <c r="BI45" s="28"/>
      <c r="BJ45" s="28"/>
    </row>
    <row r="46" spans="1:62" ht="14.25" customHeight="1" x14ac:dyDescent="0.25">
      <c r="A46" s="22">
        <v>39</v>
      </c>
      <c r="B46" s="23" t="str">
        <f>IF('DATA SISWA'!E52="","",'DATA SISWA'!E52)</f>
        <v/>
      </c>
      <c r="C46" s="37"/>
      <c r="D46" s="37"/>
      <c r="E46" s="37"/>
      <c r="F46" s="37"/>
      <c r="G46" s="37"/>
      <c r="H46" s="37"/>
      <c r="I46" s="37"/>
      <c r="J46" s="37"/>
      <c r="K46" s="37"/>
      <c r="L46" s="37"/>
      <c r="M46" s="37"/>
      <c r="N46" s="37"/>
      <c r="O46" s="29"/>
      <c r="P46" s="28"/>
      <c r="Q46" s="28"/>
      <c r="R46" s="28"/>
      <c r="S46" s="28"/>
      <c r="T46" s="28"/>
      <c r="U46" s="28"/>
      <c r="V46" s="28"/>
      <c r="W46" s="28"/>
      <c r="X46" s="28"/>
      <c r="Y46" s="28"/>
      <c r="Z46" s="28"/>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c r="AY46" s="35"/>
      <c r="AZ46" s="28"/>
      <c r="BA46" s="28"/>
      <c r="BB46" s="28"/>
      <c r="BC46" s="28"/>
      <c r="BD46" s="28"/>
      <c r="BE46" s="28"/>
      <c r="BF46" s="28"/>
      <c r="BG46" s="28"/>
      <c r="BH46" s="28"/>
      <c r="BI46" s="28"/>
      <c r="BJ46" s="28"/>
    </row>
    <row r="47" spans="1:62" ht="14.25" customHeight="1" x14ac:dyDescent="0.25">
      <c r="A47" s="22">
        <v>40</v>
      </c>
      <c r="B47" s="23" t="str">
        <f>IF('DATA SISWA'!E53="","",'DATA SISWA'!E53)</f>
        <v/>
      </c>
      <c r="C47" s="31"/>
      <c r="D47" s="31"/>
      <c r="E47" s="31"/>
      <c r="F47" s="31"/>
      <c r="G47" s="31"/>
      <c r="H47" s="31"/>
      <c r="I47" s="31"/>
      <c r="J47" s="31"/>
      <c r="K47" s="31"/>
      <c r="L47" s="31"/>
      <c r="M47" s="31"/>
      <c r="N47" s="31"/>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row>
    <row r="48" spans="1:62"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row>
    <row r="49" spans="1:62"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row>
    <row r="50" spans="1:62"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row>
    <row r="51" spans="1:62"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row>
    <row r="52" spans="1:62"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row>
    <row r="53" spans="1:62"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row>
    <row r="54" spans="1:62"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row>
    <row r="55" spans="1:62"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row>
    <row r="56" spans="1:62"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row>
    <row r="57" spans="1:62"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row>
    <row r="58" spans="1:62"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row>
    <row r="59" spans="1:62"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row>
    <row r="60" spans="1:62"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row>
    <row r="61" spans="1:62"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row>
    <row r="62" spans="1:62"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row>
    <row r="63" spans="1:62"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row>
    <row r="64" spans="1:62"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row>
    <row r="65" spans="1:62"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row>
    <row r="66" spans="1:62"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row>
    <row r="67" spans="1:62"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row>
    <row r="68" spans="1:62"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row>
    <row r="69" spans="1:62"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row>
    <row r="70" spans="1:62"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row>
    <row r="71" spans="1:62"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row>
    <row r="72" spans="1:62"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row>
    <row r="73" spans="1:62"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row>
    <row r="74" spans="1:62"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row>
    <row r="75" spans="1:62"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row>
    <row r="76" spans="1:62"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row>
    <row r="77" spans="1:62"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row>
    <row r="78" spans="1:62"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row>
    <row r="79" spans="1:62"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row>
    <row r="80" spans="1:62"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row>
    <row r="81" spans="1:62"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row>
    <row r="82" spans="1:62"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row>
    <row r="83" spans="1:62"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row>
    <row r="84" spans="1:62"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row>
    <row r="85" spans="1:62"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row>
    <row r="86" spans="1:62"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row>
    <row r="87" spans="1:62"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row>
    <row r="88" spans="1:62"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row>
    <row r="89" spans="1:62"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row>
    <row r="90" spans="1:62"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row>
    <row r="91" spans="1:62"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row>
    <row r="92" spans="1:62"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row>
    <row r="93" spans="1:62"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row>
    <row r="94" spans="1:62"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row>
    <row r="95" spans="1:62"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row>
    <row r="96" spans="1:62"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row>
    <row r="97" spans="1:62"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row>
    <row r="98" spans="1:62"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row>
    <row r="99" spans="1:62"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row>
    <row r="100" spans="1:62"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row>
    <row r="101" spans="1:62"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row>
    <row r="102" spans="1:62"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row>
    <row r="103" spans="1:62"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row>
    <row r="104" spans="1:62"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row>
    <row r="105" spans="1:62"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row>
    <row r="106" spans="1:62"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row>
    <row r="107" spans="1:62"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row>
    <row r="108" spans="1:62"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row>
    <row r="109" spans="1:62"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row>
    <row r="110" spans="1:62"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row>
    <row r="111" spans="1:62"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row>
    <row r="112" spans="1:62"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row>
    <row r="113" spans="1:62"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row>
    <row r="114" spans="1:62"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row>
    <row r="115" spans="1:62"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row>
    <row r="116" spans="1:62"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row>
    <row r="117" spans="1:62"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row>
    <row r="118" spans="1:62"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row>
    <row r="119" spans="1:62"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row>
    <row r="120" spans="1:62"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row>
    <row r="121" spans="1:62"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row>
    <row r="122" spans="1:62"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row>
    <row r="123" spans="1:62"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row>
    <row r="124" spans="1:62"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row>
    <row r="125" spans="1:62"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row>
    <row r="126" spans="1:62"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row>
    <row r="127" spans="1:62"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row>
    <row r="128" spans="1:62"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row>
    <row r="129" spans="1:62"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row>
    <row r="130" spans="1:62"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row>
    <row r="131" spans="1:62"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row>
    <row r="132" spans="1:62"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row>
    <row r="133" spans="1:62"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row>
    <row r="134" spans="1:62"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row>
    <row r="135" spans="1:62"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row>
    <row r="136" spans="1:62"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row>
    <row r="137" spans="1:62"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row>
    <row r="138" spans="1:62"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row>
    <row r="139" spans="1:62"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row>
    <row r="140" spans="1:62"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row>
    <row r="141" spans="1:62"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row>
    <row r="142" spans="1:62"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row>
    <row r="143" spans="1:62"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row>
    <row r="144" spans="1:62"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row>
    <row r="145" spans="1:62"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row>
    <row r="146" spans="1:62"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row>
    <row r="147" spans="1:62"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row>
    <row r="148" spans="1:62"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row>
    <row r="149" spans="1:62"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row>
    <row r="150" spans="1:62"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row>
    <row r="151" spans="1:62"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row>
    <row r="152" spans="1:62"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row>
    <row r="153" spans="1:62"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row>
    <row r="154" spans="1:62"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row>
    <row r="155" spans="1:62"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row>
    <row r="156" spans="1:62"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row>
    <row r="157" spans="1:62"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row>
    <row r="158" spans="1:62"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c r="BB158" s="20"/>
      <c r="BC158" s="20"/>
      <c r="BD158" s="20"/>
      <c r="BE158" s="20"/>
      <c r="BF158" s="20"/>
      <c r="BG158" s="20"/>
      <c r="BH158" s="20"/>
      <c r="BI158" s="20"/>
      <c r="BJ158" s="20"/>
    </row>
    <row r="159" spans="1:62"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c r="BB159" s="20"/>
      <c r="BC159" s="20"/>
      <c r="BD159" s="20"/>
      <c r="BE159" s="20"/>
      <c r="BF159" s="20"/>
      <c r="BG159" s="20"/>
      <c r="BH159" s="20"/>
      <c r="BI159" s="20"/>
      <c r="BJ159" s="20"/>
    </row>
    <row r="160" spans="1:62"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row>
    <row r="161" spans="1:62"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row>
    <row r="162" spans="1:62"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row>
    <row r="163" spans="1:62"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row>
    <row r="164" spans="1:62"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row>
    <row r="165" spans="1:62"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row>
    <row r="166" spans="1:62"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20"/>
      <c r="BJ166" s="20"/>
    </row>
    <row r="167" spans="1:62"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row>
    <row r="168" spans="1:62"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20"/>
      <c r="BJ168" s="20"/>
    </row>
    <row r="169" spans="1:62"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row>
    <row r="170" spans="1:62"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20"/>
      <c r="BJ170" s="20"/>
    </row>
    <row r="171" spans="1:62"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20"/>
      <c r="BJ171" s="20"/>
    </row>
    <row r="172" spans="1:62"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row>
    <row r="173" spans="1:62"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row>
    <row r="174" spans="1:62"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row>
    <row r="175" spans="1:62"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20"/>
      <c r="BJ175" s="20"/>
    </row>
    <row r="176" spans="1:62"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row>
    <row r="177" spans="1:62"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20"/>
      <c r="BJ177" s="20"/>
    </row>
    <row r="178" spans="1:62"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row>
    <row r="179" spans="1:62"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20"/>
      <c r="BJ179" s="20"/>
    </row>
    <row r="180" spans="1:62"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20"/>
      <c r="BJ180" s="20"/>
    </row>
    <row r="181" spans="1:62"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row>
    <row r="182" spans="1:62"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row>
    <row r="183" spans="1:62"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row>
    <row r="184" spans="1:62"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20"/>
      <c r="BJ184" s="20"/>
    </row>
    <row r="185" spans="1:62"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row>
    <row r="186" spans="1:62"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row>
    <row r="187" spans="1:62"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20"/>
      <c r="BJ187" s="20"/>
    </row>
    <row r="188" spans="1:62"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20"/>
      <c r="BJ188" s="20"/>
    </row>
    <row r="189" spans="1:62"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row>
    <row r="190" spans="1:62"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row>
    <row r="191" spans="1:62"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row>
    <row r="192" spans="1:62"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c r="BB192" s="20"/>
      <c r="BC192" s="20"/>
      <c r="BD192" s="20"/>
      <c r="BE192" s="20"/>
      <c r="BF192" s="20"/>
      <c r="BG192" s="20"/>
      <c r="BH192" s="20"/>
      <c r="BI192" s="20"/>
      <c r="BJ192" s="20"/>
    </row>
    <row r="193" spans="1:62"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row>
    <row r="194" spans="1:62"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row>
    <row r="195" spans="1:62"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row>
    <row r="196" spans="1:62"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c r="BE196" s="20"/>
      <c r="BF196" s="20"/>
      <c r="BG196" s="20"/>
      <c r="BH196" s="20"/>
      <c r="BI196" s="20"/>
      <c r="BJ196" s="20"/>
    </row>
    <row r="197" spans="1:62"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0"/>
      <c r="BA197" s="20"/>
      <c r="BB197" s="20"/>
      <c r="BC197" s="20"/>
      <c r="BD197" s="20"/>
      <c r="BE197" s="20"/>
      <c r="BF197" s="20"/>
      <c r="BG197" s="20"/>
      <c r="BH197" s="20"/>
      <c r="BI197" s="20"/>
      <c r="BJ197" s="20"/>
    </row>
    <row r="198" spans="1:62"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c r="BB198" s="20"/>
      <c r="BC198" s="20"/>
      <c r="BD198" s="20"/>
      <c r="BE198" s="20"/>
      <c r="BF198" s="20"/>
      <c r="BG198" s="20"/>
      <c r="BH198" s="20"/>
      <c r="BI198" s="20"/>
      <c r="BJ198" s="20"/>
    </row>
    <row r="199" spans="1:62"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c r="BB199" s="20"/>
      <c r="BC199" s="20"/>
      <c r="BD199" s="20"/>
      <c r="BE199" s="20"/>
      <c r="BF199" s="20"/>
      <c r="BG199" s="20"/>
      <c r="BH199" s="20"/>
      <c r="BI199" s="20"/>
      <c r="BJ199" s="20"/>
    </row>
    <row r="200" spans="1:62"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row>
    <row r="201" spans="1:62"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0"/>
      <c r="BA201" s="20"/>
      <c r="BB201" s="20"/>
      <c r="BC201" s="20"/>
      <c r="BD201" s="20"/>
      <c r="BE201" s="20"/>
      <c r="BF201" s="20"/>
      <c r="BG201" s="20"/>
      <c r="BH201" s="20"/>
      <c r="BI201" s="20"/>
      <c r="BJ201" s="20"/>
    </row>
    <row r="202" spans="1:62"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c r="BB202" s="20"/>
      <c r="BC202" s="20"/>
      <c r="BD202" s="20"/>
      <c r="BE202" s="20"/>
      <c r="BF202" s="20"/>
      <c r="BG202" s="20"/>
      <c r="BH202" s="20"/>
      <c r="BI202" s="20"/>
      <c r="BJ202" s="20"/>
    </row>
    <row r="203" spans="1:62"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row>
    <row r="204" spans="1:62"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c r="BB204" s="20"/>
      <c r="BC204" s="20"/>
      <c r="BD204" s="20"/>
      <c r="BE204" s="20"/>
      <c r="BF204" s="20"/>
      <c r="BG204" s="20"/>
      <c r="BH204" s="20"/>
      <c r="BI204" s="20"/>
      <c r="BJ204" s="20"/>
    </row>
    <row r="205" spans="1:62"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0"/>
      <c r="BA205" s="20"/>
      <c r="BB205" s="20"/>
      <c r="BC205" s="20"/>
      <c r="BD205" s="20"/>
      <c r="BE205" s="20"/>
      <c r="BF205" s="20"/>
      <c r="BG205" s="20"/>
      <c r="BH205" s="20"/>
      <c r="BI205" s="20"/>
      <c r="BJ205" s="20"/>
    </row>
    <row r="206" spans="1:62"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c r="BB206" s="20"/>
      <c r="BC206" s="20"/>
      <c r="BD206" s="20"/>
      <c r="BE206" s="20"/>
      <c r="BF206" s="20"/>
      <c r="BG206" s="20"/>
      <c r="BH206" s="20"/>
      <c r="BI206" s="20"/>
      <c r="BJ206" s="20"/>
    </row>
    <row r="207" spans="1:62"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c r="BB207" s="20"/>
      <c r="BC207" s="20"/>
      <c r="BD207" s="20"/>
      <c r="BE207" s="20"/>
      <c r="BF207" s="20"/>
      <c r="BG207" s="20"/>
      <c r="BH207" s="20"/>
      <c r="BI207" s="20"/>
      <c r="BJ207" s="20"/>
    </row>
    <row r="208" spans="1:62"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c r="BB208" s="20"/>
      <c r="BC208" s="20"/>
      <c r="BD208" s="20"/>
      <c r="BE208" s="20"/>
      <c r="BF208" s="20"/>
      <c r="BG208" s="20"/>
      <c r="BH208" s="20"/>
      <c r="BI208" s="20"/>
      <c r="BJ208" s="20"/>
    </row>
    <row r="209" spans="1:62"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c r="AY209" s="20"/>
      <c r="AZ209" s="20"/>
      <c r="BA209" s="20"/>
      <c r="BB209" s="20"/>
      <c r="BC209" s="20"/>
      <c r="BD209" s="20"/>
      <c r="BE209" s="20"/>
      <c r="BF209" s="20"/>
      <c r="BG209" s="20"/>
      <c r="BH209" s="20"/>
      <c r="BI209" s="20"/>
      <c r="BJ209" s="20"/>
    </row>
    <row r="210" spans="1:62"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c r="AY210" s="20"/>
      <c r="AZ210" s="20"/>
      <c r="BA210" s="20"/>
      <c r="BB210" s="20"/>
      <c r="BC210" s="20"/>
      <c r="BD210" s="20"/>
      <c r="BE210" s="20"/>
      <c r="BF210" s="20"/>
      <c r="BG210" s="20"/>
      <c r="BH210" s="20"/>
      <c r="BI210" s="20"/>
      <c r="BJ210" s="20"/>
    </row>
    <row r="211" spans="1:62"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0"/>
      <c r="BA211" s="20"/>
      <c r="BB211" s="20"/>
      <c r="BC211" s="20"/>
      <c r="BD211" s="20"/>
      <c r="BE211" s="20"/>
      <c r="BF211" s="20"/>
      <c r="BG211" s="20"/>
      <c r="BH211" s="20"/>
      <c r="BI211" s="20"/>
      <c r="BJ211" s="20"/>
    </row>
    <row r="212" spans="1:62"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0"/>
      <c r="BA212" s="20"/>
      <c r="BB212" s="20"/>
      <c r="BC212" s="20"/>
      <c r="BD212" s="20"/>
      <c r="BE212" s="20"/>
      <c r="BF212" s="20"/>
      <c r="BG212" s="20"/>
      <c r="BH212" s="20"/>
      <c r="BI212" s="20"/>
      <c r="BJ212" s="20"/>
    </row>
    <row r="213" spans="1:62"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c r="BB213" s="20"/>
      <c r="BC213" s="20"/>
      <c r="BD213" s="20"/>
      <c r="BE213" s="20"/>
      <c r="BF213" s="20"/>
      <c r="BG213" s="20"/>
      <c r="BH213" s="20"/>
      <c r="BI213" s="20"/>
      <c r="BJ213" s="20"/>
    </row>
    <row r="214" spans="1:62"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0"/>
      <c r="BA214" s="20"/>
      <c r="BB214" s="20"/>
      <c r="BC214" s="20"/>
      <c r="BD214" s="20"/>
      <c r="BE214" s="20"/>
      <c r="BF214" s="20"/>
      <c r="BG214" s="20"/>
      <c r="BH214" s="20"/>
      <c r="BI214" s="20"/>
      <c r="BJ214" s="20"/>
    </row>
    <row r="215" spans="1:62"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0"/>
      <c r="BA215" s="20"/>
      <c r="BB215" s="20"/>
      <c r="BC215" s="20"/>
      <c r="BD215" s="20"/>
      <c r="BE215" s="20"/>
      <c r="BF215" s="20"/>
      <c r="BG215" s="20"/>
      <c r="BH215" s="20"/>
      <c r="BI215" s="20"/>
      <c r="BJ215" s="20"/>
    </row>
    <row r="216" spans="1:62"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c r="BD216" s="20"/>
      <c r="BE216" s="20"/>
      <c r="BF216" s="20"/>
      <c r="BG216" s="20"/>
      <c r="BH216" s="20"/>
      <c r="BI216" s="20"/>
      <c r="BJ216" s="20"/>
    </row>
    <row r="217" spans="1:62"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c r="BB217" s="20"/>
      <c r="BC217" s="20"/>
      <c r="BD217" s="20"/>
      <c r="BE217" s="20"/>
      <c r="BF217" s="20"/>
      <c r="BG217" s="20"/>
      <c r="BH217" s="20"/>
      <c r="BI217" s="20"/>
      <c r="BJ217" s="20"/>
    </row>
    <row r="218" spans="1:62"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0"/>
      <c r="BA218" s="20"/>
      <c r="BB218" s="20"/>
      <c r="BC218" s="20"/>
      <c r="BD218" s="20"/>
      <c r="BE218" s="20"/>
      <c r="BF218" s="20"/>
      <c r="BG218" s="20"/>
      <c r="BH218" s="20"/>
      <c r="BI218" s="20"/>
      <c r="BJ218" s="20"/>
    </row>
    <row r="219" spans="1:62"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row>
    <row r="220" spans="1:62"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c r="BB220" s="20"/>
      <c r="BC220" s="20"/>
      <c r="BD220" s="20"/>
      <c r="BE220" s="20"/>
      <c r="BF220" s="20"/>
      <c r="BG220" s="20"/>
      <c r="BH220" s="20"/>
      <c r="BI220" s="20"/>
      <c r="BJ220" s="20"/>
    </row>
    <row r="221" spans="1:62"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row>
    <row r="222" spans="1:62"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row>
    <row r="223" spans="1:62"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0"/>
      <c r="BA223" s="20"/>
      <c r="BB223" s="20"/>
      <c r="BC223" s="20"/>
      <c r="BD223" s="20"/>
      <c r="BE223" s="20"/>
      <c r="BF223" s="20"/>
      <c r="BG223" s="20"/>
      <c r="BH223" s="20"/>
      <c r="BI223" s="20"/>
      <c r="BJ223" s="20"/>
    </row>
    <row r="224" spans="1:62"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0"/>
      <c r="BA224" s="20"/>
      <c r="BB224" s="20"/>
      <c r="BC224" s="20"/>
      <c r="BD224" s="20"/>
      <c r="BE224" s="20"/>
      <c r="BF224" s="20"/>
      <c r="BG224" s="20"/>
      <c r="BH224" s="20"/>
      <c r="BI224" s="20"/>
      <c r="BJ224" s="20"/>
    </row>
    <row r="225" spans="1:62"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c r="BB225" s="20"/>
      <c r="BC225" s="20"/>
      <c r="BD225" s="20"/>
      <c r="BE225" s="20"/>
      <c r="BF225" s="20"/>
      <c r="BG225" s="20"/>
      <c r="BH225" s="20"/>
      <c r="BI225" s="20"/>
      <c r="BJ225" s="20"/>
    </row>
    <row r="226" spans="1:62"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c r="BB226" s="20"/>
      <c r="BC226" s="20"/>
      <c r="BD226" s="20"/>
      <c r="BE226" s="20"/>
      <c r="BF226" s="20"/>
      <c r="BG226" s="20"/>
      <c r="BH226" s="20"/>
      <c r="BI226" s="20"/>
      <c r="BJ226" s="20"/>
    </row>
    <row r="227" spans="1:62"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0"/>
      <c r="BA227" s="20"/>
      <c r="BB227" s="20"/>
      <c r="BC227" s="20"/>
      <c r="BD227" s="20"/>
      <c r="BE227" s="20"/>
      <c r="BF227" s="20"/>
      <c r="BG227" s="20"/>
      <c r="BH227" s="20"/>
      <c r="BI227" s="20"/>
      <c r="BJ227" s="20"/>
    </row>
    <row r="228" spans="1:62"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c r="BB228" s="20"/>
      <c r="BC228" s="20"/>
      <c r="BD228" s="20"/>
      <c r="BE228" s="20"/>
      <c r="BF228" s="20"/>
      <c r="BG228" s="20"/>
      <c r="BH228" s="20"/>
      <c r="BI228" s="20"/>
      <c r="BJ228" s="20"/>
    </row>
    <row r="229" spans="1:62"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20"/>
      <c r="BH229" s="20"/>
      <c r="BI229" s="20"/>
      <c r="BJ229" s="20"/>
    </row>
    <row r="230" spans="1:62"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20"/>
      <c r="BH230" s="20"/>
      <c r="BI230" s="20"/>
      <c r="BJ230" s="20"/>
    </row>
    <row r="231" spans="1:62"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20"/>
      <c r="BH231" s="20"/>
      <c r="BI231" s="20"/>
      <c r="BJ231" s="20"/>
    </row>
    <row r="232" spans="1:62"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c r="BB232" s="20"/>
      <c r="BC232" s="20"/>
      <c r="BD232" s="20"/>
      <c r="BE232" s="20"/>
      <c r="BF232" s="20"/>
      <c r="BG232" s="20"/>
      <c r="BH232" s="20"/>
      <c r="BI232" s="20"/>
      <c r="BJ232" s="20"/>
    </row>
    <row r="233" spans="1:62"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c r="BB233" s="20"/>
      <c r="BC233" s="20"/>
      <c r="BD233" s="20"/>
      <c r="BE233" s="20"/>
      <c r="BF233" s="20"/>
      <c r="BG233" s="20"/>
      <c r="BH233" s="20"/>
      <c r="BI233" s="20"/>
      <c r="BJ233" s="20"/>
    </row>
    <row r="234" spans="1:62"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c r="BB234" s="20"/>
      <c r="BC234" s="20"/>
      <c r="BD234" s="20"/>
      <c r="BE234" s="20"/>
      <c r="BF234" s="20"/>
      <c r="BG234" s="20"/>
      <c r="BH234" s="20"/>
      <c r="BI234" s="20"/>
      <c r="BJ234" s="20"/>
    </row>
    <row r="235" spans="1:62"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0"/>
      <c r="BA235" s="20"/>
      <c r="BB235" s="20"/>
      <c r="BC235" s="20"/>
      <c r="BD235" s="20"/>
      <c r="BE235" s="20"/>
      <c r="BF235" s="20"/>
      <c r="BG235" s="20"/>
      <c r="BH235" s="20"/>
      <c r="BI235" s="20"/>
      <c r="BJ235" s="20"/>
    </row>
    <row r="236" spans="1:62"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0"/>
      <c r="BA236" s="20"/>
      <c r="BB236" s="20"/>
      <c r="BC236" s="20"/>
      <c r="BD236" s="20"/>
      <c r="BE236" s="20"/>
      <c r="BF236" s="20"/>
      <c r="BG236" s="20"/>
      <c r="BH236" s="20"/>
      <c r="BI236" s="20"/>
      <c r="BJ236" s="20"/>
    </row>
    <row r="237" spans="1:62"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c r="BB237" s="20"/>
      <c r="BC237" s="20"/>
      <c r="BD237" s="20"/>
      <c r="BE237" s="20"/>
      <c r="BF237" s="20"/>
      <c r="BG237" s="20"/>
      <c r="BH237" s="20"/>
      <c r="BI237" s="20"/>
      <c r="BJ237" s="20"/>
    </row>
    <row r="238" spans="1:62"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c r="BB238" s="20"/>
      <c r="BC238" s="20"/>
      <c r="BD238" s="20"/>
      <c r="BE238" s="20"/>
      <c r="BF238" s="20"/>
      <c r="BG238" s="20"/>
      <c r="BH238" s="20"/>
      <c r="BI238" s="20"/>
      <c r="BJ238" s="20"/>
    </row>
    <row r="239" spans="1:62"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c r="BB239" s="20"/>
      <c r="BC239" s="20"/>
      <c r="BD239" s="20"/>
      <c r="BE239" s="20"/>
      <c r="BF239" s="20"/>
      <c r="BG239" s="20"/>
      <c r="BH239" s="20"/>
      <c r="BI239" s="20"/>
      <c r="BJ239" s="20"/>
    </row>
    <row r="240" spans="1:62"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0"/>
      <c r="BA240" s="20"/>
      <c r="BB240" s="20"/>
      <c r="BC240" s="20"/>
      <c r="BD240" s="20"/>
      <c r="BE240" s="20"/>
      <c r="BF240" s="20"/>
      <c r="BG240" s="20"/>
      <c r="BH240" s="20"/>
      <c r="BI240" s="20"/>
      <c r="BJ240" s="20"/>
    </row>
    <row r="241" spans="1:62"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c r="BB241" s="20"/>
      <c r="BC241" s="20"/>
      <c r="BD241" s="20"/>
      <c r="BE241" s="20"/>
      <c r="BF241" s="20"/>
      <c r="BG241" s="20"/>
      <c r="BH241" s="20"/>
      <c r="BI241" s="20"/>
      <c r="BJ241" s="20"/>
    </row>
    <row r="242" spans="1:62"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0"/>
      <c r="BA242" s="20"/>
      <c r="BB242" s="20"/>
      <c r="BC242" s="20"/>
      <c r="BD242" s="20"/>
      <c r="BE242" s="20"/>
      <c r="BF242" s="20"/>
      <c r="BG242" s="20"/>
      <c r="BH242" s="20"/>
      <c r="BI242" s="20"/>
      <c r="BJ242" s="20"/>
    </row>
    <row r="243" spans="1:62"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0"/>
      <c r="BA243" s="20"/>
      <c r="BB243" s="20"/>
      <c r="BC243" s="20"/>
      <c r="BD243" s="20"/>
      <c r="BE243" s="20"/>
      <c r="BF243" s="20"/>
      <c r="BG243" s="20"/>
      <c r="BH243" s="20"/>
      <c r="BI243" s="20"/>
      <c r="BJ243" s="20"/>
    </row>
    <row r="244" spans="1:62"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c r="AY244" s="20"/>
      <c r="AZ244" s="20"/>
      <c r="BA244" s="20"/>
      <c r="BB244" s="20"/>
      <c r="BC244" s="20"/>
      <c r="BD244" s="20"/>
      <c r="BE244" s="20"/>
      <c r="BF244" s="20"/>
      <c r="BG244" s="20"/>
      <c r="BH244" s="20"/>
      <c r="BI244" s="20"/>
      <c r="BJ244" s="20"/>
    </row>
    <row r="245" spans="1:62"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0"/>
      <c r="BA245" s="20"/>
      <c r="BB245" s="20"/>
      <c r="BC245" s="20"/>
      <c r="BD245" s="20"/>
      <c r="BE245" s="20"/>
      <c r="BF245" s="20"/>
      <c r="BG245" s="20"/>
      <c r="BH245" s="20"/>
      <c r="BI245" s="20"/>
      <c r="BJ245" s="20"/>
    </row>
    <row r="246" spans="1:62"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row>
    <row r="247" spans="1:62"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20"/>
      <c r="BH247" s="20"/>
      <c r="BI247" s="20"/>
      <c r="BJ247" s="20"/>
    </row>
    <row r="248" spans="1:62"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0"/>
      <c r="BA248" s="20"/>
      <c r="BB248" s="20"/>
      <c r="BC248" s="20"/>
      <c r="BD248" s="20"/>
      <c r="BE248" s="20"/>
      <c r="BF248" s="20"/>
      <c r="BG248" s="20"/>
      <c r="BH248" s="20"/>
      <c r="BI248" s="20"/>
      <c r="BJ248" s="20"/>
    </row>
    <row r="249" spans="1:62"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c r="AY249" s="20"/>
      <c r="AZ249" s="20"/>
      <c r="BA249" s="20"/>
      <c r="BB249" s="20"/>
      <c r="BC249" s="20"/>
      <c r="BD249" s="20"/>
      <c r="BE249" s="20"/>
      <c r="BF249" s="20"/>
      <c r="BG249" s="20"/>
      <c r="BH249" s="20"/>
      <c r="BI249" s="20"/>
      <c r="BJ249" s="20"/>
    </row>
    <row r="250" spans="1:62"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20"/>
      <c r="BH250" s="20"/>
      <c r="BI250" s="20"/>
      <c r="BJ250" s="20"/>
    </row>
    <row r="251" spans="1:62"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20"/>
      <c r="BH251" s="20"/>
      <c r="BI251" s="20"/>
      <c r="BJ251" s="20"/>
    </row>
    <row r="252" spans="1:62"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0"/>
      <c r="BA252" s="20"/>
      <c r="BB252" s="20"/>
      <c r="BC252" s="20"/>
      <c r="BD252" s="20"/>
      <c r="BE252" s="20"/>
      <c r="BF252" s="20"/>
      <c r="BG252" s="20"/>
      <c r="BH252" s="20"/>
      <c r="BI252" s="20"/>
      <c r="BJ252" s="20"/>
    </row>
    <row r="253" spans="1:62"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0"/>
      <c r="BA253" s="20"/>
      <c r="BB253" s="20"/>
      <c r="BC253" s="20"/>
      <c r="BD253" s="20"/>
      <c r="BE253" s="20"/>
      <c r="BF253" s="20"/>
      <c r="BG253" s="20"/>
      <c r="BH253" s="20"/>
      <c r="BI253" s="20"/>
      <c r="BJ253" s="20"/>
    </row>
    <row r="254" spans="1:62"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20"/>
      <c r="BH254" s="20"/>
      <c r="BI254" s="20"/>
      <c r="BJ254" s="20"/>
    </row>
    <row r="255" spans="1:62"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20"/>
      <c r="BH255" s="20"/>
      <c r="BI255" s="20"/>
      <c r="BJ255" s="20"/>
    </row>
    <row r="256" spans="1:62"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20"/>
      <c r="BH256" s="20"/>
      <c r="BI256" s="20"/>
      <c r="BJ256" s="20"/>
    </row>
    <row r="257" spans="1:62"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row>
    <row r="258" spans="1:62"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20"/>
      <c r="BH258" s="20"/>
      <c r="BI258" s="20"/>
      <c r="BJ258" s="20"/>
    </row>
    <row r="259" spans="1:62"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20"/>
      <c r="BH259" s="20"/>
      <c r="BI259" s="20"/>
      <c r="BJ259" s="20"/>
    </row>
    <row r="260" spans="1:62"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20"/>
      <c r="BH260" s="20"/>
      <c r="BI260" s="20"/>
      <c r="BJ260" s="20"/>
    </row>
    <row r="261" spans="1:62"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20"/>
      <c r="BH261" s="20"/>
      <c r="BI261" s="20"/>
      <c r="BJ261" s="20"/>
    </row>
    <row r="262" spans="1:62"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20"/>
      <c r="BH262" s="20"/>
      <c r="BI262" s="20"/>
      <c r="BJ262" s="20"/>
    </row>
    <row r="263" spans="1:62"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0"/>
      <c r="BA263" s="20"/>
      <c r="BB263" s="20"/>
      <c r="BC263" s="20"/>
      <c r="BD263" s="20"/>
      <c r="BE263" s="20"/>
      <c r="BF263" s="20"/>
      <c r="BG263" s="20"/>
      <c r="BH263" s="20"/>
      <c r="BI263" s="20"/>
      <c r="BJ263" s="20"/>
    </row>
    <row r="264" spans="1:62"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20"/>
      <c r="BH264" s="20"/>
      <c r="BI264" s="20"/>
      <c r="BJ264" s="20"/>
    </row>
    <row r="265" spans="1:62"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20"/>
      <c r="BH265" s="20"/>
      <c r="BI265" s="20"/>
      <c r="BJ265" s="20"/>
    </row>
    <row r="266" spans="1:62"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20"/>
      <c r="BH266" s="20"/>
      <c r="BI266" s="20"/>
      <c r="BJ266" s="20"/>
    </row>
    <row r="267" spans="1:62"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20"/>
      <c r="BH267" s="20"/>
      <c r="BI267" s="20"/>
      <c r="BJ267" s="20"/>
    </row>
    <row r="268" spans="1:62"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20"/>
      <c r="BH268" s="20"/>
      <c r="BI268" s="20"/>
      <c r="BJ268" s="20"/>
    </row>
    <row r="269" spans="1:62"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20"/>
      <c r="BH269" s="20"/>
      <c r="BI269" s="20"/>
      <c r="BJ269" s="20"/>
    </row>
    <row r="270" spans="1:62"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20"/>
      <c r="BH270" s="20"/>
      <c r="BI270" s="20"/>
      <c r="BJ270" s="20"/>
    </row>
    <row r="271" spans="1:62"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20"/>
      <c r="BH271" s="20"/>
      <c r="BI271" s="20"/>
      <c r="BJ271" s="20"/>
    </row>
    <row r="272" spans="1:62"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20"/>
      <c r="BH272" s="20"/>
      <c r="BI272" s="20"/>
      <c r="BJ272" s="20"/>
    </row>
    <row r="273" spans="1:62"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20"/>
      <c r="BH273" s="20"/>
      <c r="BI273" s="20"/>
      <c r="BJ273" s="20"/>
    </row>
    <row r="274" spans="1:62"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20"/>
      <c r="BH274" s="20"/>
      <c r="BI274" s="20"/>
      <c r="BJ274" s="20"/>
    </row>
    <row r="275" spans="1:62"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20"/>
      <c r="BH275" s="20"/>
      <c r="BI275" s="20"/>
      <c r="BJ275" s="20"/>
    </row>
    <row r="276" spans="1:62"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20"/>
      <c r="BH276" s="20"/>
      <c r="BI276" s="20"/>
      <c r="BJ276" s="20"/>
    </row>
    <row r="277" spans="1:62"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20"/>
      <c r="BH277" s="20"/>
      <c r="BI277" s="20"/>
      <c r="BJ277" s="20"/>
    </row>
    <row r="278" spans="1:62"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20"/>
      <c r="BH278" s="20"/>
      <c r="BI278" s="20"/>
      <c r="BJ278" s="20"/>
    </row>
    <row r="279" spans="1:62"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20"/>
      <c r="BH279" s="20"/>
      <c r="BI279" s="20"/>
      <c r="BJ279" s="20"/>
    </row>
    <row r="280" spans="1:62"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20"/>
      <c r="BH280" s="20"/>
      <c r="BI280" s="20"/>
      <c r="BJ280" s="20"/>
    </row>
    <row r="281" spans="1:62"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20"/>
      <c r="BH281" s="20"/>
      <c r="BI281" s="20"/>
      <c r="BJ281" s="20"/>
    </row>
    <row r="282" spans="1:62"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20"/>
      <c r="BI282" s="20"/>
      <c r="BJ282" s="20"/>
    </row>
    <row r="283" spans="1:62"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20"/>
      <c r="BH283" s="20"/>
      <c r="BI283" s="20"/>
      <c r="BJ283" s="20"/>
    </row>
    <row r="284" spans="1:62"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20"/>
      <c r="BH284" s="20"/>
      <c r="BI284" s="20"/>
      <c r="BJ284" s="20"/>
    </row>
    <row r="285" spans="1:62"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20"/>
      <c r="BH285" s="20"/>
      <c r="BI285" s="20"/>
      <c r="BJ285" s="20"/>
    </row>
    <row r="286" spans="1:62"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20"/>
      <c r="BH286" s="20"/>
      <c r="BI286" s="20"/>
      <c r="BJ286" s="20"/>
    </row>
    <row r="287" spans="1:62"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20"/>
      <c r="BH287" s="20"/>
      <c r="BI287" s="20"/>
      <c r="BJ287" s="20"/>
    </row>
    <row r="288" spans="1:62"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row>
    <row r="289" spans="1:62"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row>
    <row r="290" spans="1:62"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20"/>
      <c r="BH290" s="20"/>
      <c r="BI290" s="20"/>
      <c r="BJ290" s="20"/>
    </row>
    <row r="291" spans="1:62"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20"/>
      <c r="BH291" s="20"/>
      <c r="BI291" s="20"/>
      <c r="BJ291" s="20"/>
    </row>
    <row r="292" spans="1:62"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20"/>
      <c r="BH292" s="20"/>
      <c r="BI292" s="20"/>
      <c r="BJ292" s="20"/>
    </row>
    <row r="293" spans="1:62"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20"/>
      <c r="BH293" s="20"/>
      <c r="BI293" s="20"/>
      <c r="BJ293" s="20"/>
    </row>
    <row r="294" spans="1:62"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20"/>
      <c r="BH294" s="20"/>
      <c r="BI294" s="20"/>
      <c r="BJ294" s="20"/>
    </row>
    <row r="295" spans="1:62"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20"/>
      <c r="BH295" s="20"/>
      <c r="BI295" s="20"/>
      <c r="BJ295" s="20"/>
    </row>
    <row r="296" spans="1:62"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20"/>
      <c r="BH296" s="20"/>
      <c r="BI296" s="20"/>
      <c r="BJ296" s="20"/>
    </row>
    <row r="297" spans="1:62"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20"/>
      <c r="BH297" s="20"/>
      <c r="BI297" s="20"/>
      <c r="BJ297" s="20"/>
    </row>
    <row r="298" spans="1:62"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20"/>
      <c r="BH298" s="20"/>
      <c r="BI298" s="20"/>
      <c r="BJ298" s="20"/>
    </row>
    <row r="299" spans="1:62"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20"/>
      <c r="BH299" s="20"/>
      <c r="BI299" s="20"/>
      <c r="BJ299" s="20"/>
    </row>
    <row r="300" spans="1:62"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20"/>
      <c r="BG300" s="20"/>
      <c r="BH300" s="20"/>
      <c r="BI300" s="20"/>
      <c r="BJ300" s="20"/>
    </row>
    <row r="301" spans="1:62"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20"/>
      <c r="BH301" s="20"/>
      <c r="BI301" s="20"/>
      <c r="BJ301" s="20"/>
    </row>
    <row r="302" spans="1:62"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20"/>
      <c r="BH302" s="20"/>
      <c r="BI302" s="20"/>
      <c r="BJ302" s="20"/>
    </row>
    <row r="303" spans="1:62"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20"/>
      <c r="BH303" s="20"/>
      <c r="BI303" s="20"/>
      <c r="BJ303" s="20"/>
    </row>
    <row r="304" spans="1:62"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20"/>
      <c r="BH304" s="20"/>
      <c r="BI304" s="20"/>
      <c r="BJ304" s="20"/>
    </row>
    <row r="305" spans="1:62"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20"/>
      <c r="BG305" s="20"/>
      <c r="BH305" s="20"/>
      <c r="BI305" s="20"/>
      <c r="BJ305" s="20"/>
    </row>
    <row r="306" spans="1:62"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20"/>
      <c r="BH306" s="20"/>
      <c r="BI306" s="20"/>
      <c r="BJ306" s="20"/>
    </row>
    <row r="307" spans="1:62"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20"/>
      <c r="BH307" s="20"/>
      <c r="BI307" s="20"/>
      <c r="BJ307" s="20"/>
    </row>
    <row r="308" spans="1:62"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20"/>
      <c r="BH308" s="20"/>
      <c r="BI308" s="20"/>
      <c r="BJ308" s="20"/>
    </row>
    <row r="309" spans="1:62"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20"/>
      <c r="BG309" s="20"/>
      <c r="BH309" s="20"/>
      <c r="BI309" s="20"/>
      <c r="BJ309" s="20"/>
    </row>
    <row r="310" spans="1:62"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20"/>
      <c r="BH310" s="20"/>
      <c r="BI310" s="20"/>
      <c r="BJ310" s="20"/>
    </row>
    <row r="311" spans="1:62"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20"/>
      <c r="BH311" s="20"/>
      <c r="BI311" s="20"/>
      <c r="BJ311" s="20"/>
    </row>
    <row r="312" spans="1:62"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20"/>
      <c r="BH312" s="20"/>
      <c r="BI312" s="20"/>
      <c r="BJ312" s="20"/>
    </row>
    <row r="313" spans="1:62"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20"/>
      <c r="BG313" s="20"/>
      <c r="BH313" s="20"/>
      <c r="BI313" s="20"/>
      <c r="BJ313" s="20"/>
    </row>
    <row r="314" spans="1:62"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20"/>
      <c r="BG314" s="20"/>
      <c r="BH314" s="20"/>
      <c r="BI314" s="20"/>
      <c r="BJ314" s="20"/>
    </row>
    <row r="315" spans="1:62"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20"/>
      <c r="BH315" s="20"/>
      <c r="BI315" s="20"/>
      <c r="BJ315" s="20"/>
    </row>
    <row r="316" spans="1:62"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20"/>
      <c r="BH316" s="20"/>
      <c r="BI316" s="20"/>
      <c r="BJ316" s="20"/>
    </row>
    <row r="317" spans="1:62"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20"/>
      <c r="BH317" s="20"/>
      <c r="BI317" s="20"/>
      <c r="BJ317" s="20"/>
    </row>
    <row r="318" spans="1:62"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20"/>
      <c r="BG318" s="20"/>
      <c r="BH318" s="20"/>
      <c r="BI318" s="20"/>
      <c r="BJ318" s="20"/>
    </row>
    <row r="319" spans="1:62"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row>
    <row r="320" spans="1:62"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20"/>
      <c r="BH320" s="20"/>
      <c r="BI320" s="20"/>
      <c r="BJ320" s="20"/>
    </row>
    <row r="321" spans="1:62"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20"/>
      <c r="BH321" s="20"/>
      <c r="BI321" s="20"/>
      <c r="BJ321" s="20"/>
    </row>
    <row r="322" spans="1:62"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20"/>
      <c r="BG322" s="20"/>
      <c r="BH322" s="20"/>
      <c r="BI322" s="20"/>
      <c r="BJ322" s="20"/>
    </row>
    <row r="323" spans="1:62"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20"/>
      <c r="BH323" s="20"/>
      <c r="BI323" s="20"/>
      <c r="BJ323" s="20"/>
    </row>
    <row r="324" spans="1:62"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20"/>
      <c r="BH324" s="20"/>
      <c r="BI324" s="20"/>
      <c r="BJ324" s="20"/>
    </row>
    <row r="325" spans="1:62"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20"/>
      <c r="BH325" s="20"/>
      <c r="BI325" s="20"/>
      <c r="BJ325" s="20"/>
    </row>
    <row r="326" spans="1:62"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20"/>
      <c r="BH326" s="20"/>
      <c r="BI326" s="20"/>
      <c r="BJ326" s="20"/>
    </row>
    <row r="327" spans="1:62"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20"/>
      <c r="BH327" s="20"/>
      <c r="BI327" s="20"/>
      <c r="BJ327" s="20"/>
    </row>
    <row r="328" spans="1:62"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20"/>
      <c r="BH328" s="20"/>
      <c r="BI328" s="20"/>
      <c r="BJ328" s="20"/>
    </row>
    <row r="329" spans="1:62"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20"/>
      <c r="BH329" s="20"/>
      <c r="BI329" s="20"/>
      <c r="BJ329" s="20"/>
    </row>
    <row r="330" spans="1:62"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20"/>
      <c r="BH330" s="20"/>
      <c r="BI330" s="20"/>
      <c r="BJ330" s="20"/>
    </row>
    <row r="331" spans="1:62"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20"/>
      <c r="BH331" s="20"/>
      <c r="BI331" s="20"/>
      <c r="BJ331" s="20"/>
    </row>
    <row r="332" spans="1:62"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20"/>
      <c r="BH332" s="20"/>
      <c r="BI332" s="20"/>
      <c r="BJ332" s="20"/>
    </row>
    <row r="333" spans="1:62"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20"/>
      <c r="BH333" s="20"/>
      <c r="BI333" s="20"/>
      <c r="BJ333" s="20"/>
    </row>
    <row r="334" spans="1:62"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20"/>
      <c r="BH334" s="20"/>
      <c r="BI334" s="20"/>
      <c r="BJ334" s="20"/>
    </row>
    <row r="335" spans="1:62"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20"/>
      <c r="BH335" s="20"/>
      <c r="BI335" s="20"/>
      <c r="BJ335" s="20"/>
    </row>
    <row r="336" spans="1:62"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20"/>
      <c r="BH336" s="20"/>
      <c r="BI336" s="20"/>
      <c r="BJ336" s="20"/>
    </row>
    <row r="337" spans="1:62"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20"/>
      <c r="BH337" s="20"/>
      <c r="BI337" s="20"/>
      <c r="BJ337" s="20"/>
    </row>
    <row r="338" spans="1:62"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20"/>
      <c r="BH338" s="20"/>
      <c r="BI338" s="20"/>
      <c r="BJ338" s="20"/>
    </row>
    <row r="339" spans="1:62"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20"/>
      <c r="BH339" s="20"/>
      <c r="BI339" s="20"/>
      <c r="BJ339" s="20"/>
    </row>
    <row r="340" spans="1:62"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20"/>
      <c r="BH340" s="20"/>
      <c r="BI340" s="20"/>
      <c r="BJ340" s="20"/>
    </row>
    <row r="341" spans="1:62"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20"/>
      <c r="BH341" s="20"/>
      <c r="BI341" s="20"/>
      <c r="BJ341" s="20"/>
    </row>
    <row r="342" spans="1:62"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20"/>
      <c r="BH342" s="20"/>
      <c r="BI342" s="20"/>
      <c r="BJ342" s="20"/>
    </row>
    <row r="343" spans="1:62"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20"/>
      <c r="BH343" s="20"/>
      <c r="BI343" s="20"/>
      <c r="BJ343" s="20"/>
    </row>
    <row r="344" spans="1:62"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20"/>
      <c r="BH344" s="20"/>
      <c r="BI344" s="20"/>
      <c r="BJ344" s="20"/>
    </row>
    <row r="345" spans="1:62"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20"/>
      <c r="BH345" s="20"/>
      <c r="BI345" s="20"/>
      <c r="BJ345" s="20"/>
    </row>
    <row r="346" spans="1:62"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20"/>
      <c r="BH346" s="20"/>
      <c r="BI346" s="20"/>
      <c r="BJ346" s="20"/>
    </row>
    <row r="347" spans="1:62"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row>
    <row r="348" spans="1:62"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20"/>
      <c r="BH348" s="20"/>
      <c r="BI348" s="20"/>
      <c r="BJ348" s="20"/>
    </row>
    <row r="349" spans="1:62"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20"/>
      <c r="BH349" s="20"/>
      <c r="BI349" s="20"/>
      <c r="BJ349" s="20"/>
    </row>
    <row r="350" spans="1:62"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row>
    <row r="351" spans="1:62"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20"/>
      <c r="BH351" s="20"/>
      <c r="BI351" s="20"/>
      <c r="BJ351" s="20"/>
    </row>
    <row r="352" spans="1:62"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20"/>
      <c r="BH352" s="20"/>
      <c r="BI352" s="20"/>
      <c r="BJ352" s="20"/>
    </row>
    <row r="353" spans="1:62"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20"/>
      <c r="BH353" s="20"/>
      <c r="BI353" s="20"/>
      <c r="BJ353" s="20"/>
    </row>
    <row r="354" spans="1:62"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20"/>
      <c r="BH354" s="20"/>
      <c r="BI354" s="20"/>
      <c r="BJ354" s="20"/>
    </row>
    <row r="355" spans="1:62"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20"/>
      <c r="BH355" s="20"/>
      <c r="BI355" s="20"/>
      <c r="BJ355" s="20"/>
    </row>
    <row r="356" spans="1:62"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20"/>
      <c r="BH356" s="20"/>
      <c r="BI356" s="20"/>
      <c r="BJ356" s="20"/>
    </row>
    <row r="357" spans="1:62"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20"/>
      <c r="BH357" s="20"/>
      <c r="BI357" s="20"/>
      <c r="BJ357" s="20"/>
    </row>
    <row r="358" spans="1:62"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20"/>
      <c r="BH358" s="20"/>
      <c r="BI358" s="20"/>
      <c r="BJ358" s="20"/>
    </row>
    <row r="359" spans="1:62"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20"/>
      <c r="BH359" s="20"/>
      <c r="BI359" s="20"/>
      <c r="BJ359" s="20"/>
    </row>
    <row r="360" spans="1:62"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20"/>
      <c r="BH360" s="20"/>
      <c r="BI360" s="20"/>
      <c r="BJ360" s="20"/>
    </row>
    <row r="361" spans="1:62"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20"/>
      <c r="BH361" s="20"/>
      <c r="BI361" s="20"/>
      <c r="BJ361" s="20"/>
    </row>
    <row r="362" spans="1:62"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20"/>
      <c r="BH362" s="20"/>
      <c r="BI362" s="20"/>
      <c r="BJ362" s="20"/>
    </row>
    <row r="363" spans="1:62"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20"/>
      <c r="BH363" s="20"/>
      <c r="BI363" s="20"/>
      <c r="BJ363" s="20"/>
    </row>
    <row r="364" spans="1:62"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20"/>
      <c r="BH364" s="20"/>
      <c r="BI364" s="20"/>
      <c r="BJ364" s="20"/>
    </row>
    <row r="365" spans="1:62"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20"/>
      <c r="BH365" s="20"/>
      <c r="BI365" s="20"/>
      <c r="BJ365" s="20"/>
    </row>
    <row r="366" spans="1:62"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20"/>
      <c r="BH366" s="20"/>
      <c r="BI366" s="20"/>
      <c r="BJ366" s="20"/>
    </row>
    <row r="367" spans="1:62"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20"/>
      <c r="BH367" s="20"/>
      <c r="BI367" s="20"/>
      <c r="BJ367" s="20"/>
    </row>
    <row r="368" spans="1:62"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20"/>
      <c r="BH368" s="20"/>
      <c r="BI368" s="20"/>
      <c r="BJ368" s="20"/>
    </row>
    <row r="369" spans="1:62"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20"/>
      <c r="BH369" s="20"/>
      <c r="BI369" s="20"/>
      <c r="BJ369" s="20"/>
    </row>
    <row r="370" spans="1:62"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20"/>
      <c r="BH370" s="20"/>
      <c r="BI370" s="20"/>
      <c r="BJ370" s="20"/>
    </row>
    <row r="371" spans="1:62"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20"/>
      <c r="BH371" s="20"/>
      <c r="BI371" s="20"/>
      <c r="BJ371" s="20"/>
    </row>
    <row r="372" spans="1:62"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20"/>
      <c r="BH372" s="20"/>
      <c r="BI372" s="20"/>
      <c r="BJ372" s="20"/>
    </row>
    <row r="373" spans="1:62"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20"/>
      <c r="BH373" s="20"/>
      <c r="BI373" s="20"/>
      <c r="BJ373" s="20"/>
    </row>
    <row r="374" spans="1:62"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20"/>
      <c r="BH374" s="20"/>
      <c r="BI374" s="20"/>
      <c r="BJ374" s="20"/>
    </row>
    <row r="375" spans="1:62"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20"/>
      <c r="BH375" s="20"/>
      <c r="BI375" s="20"/>
      <c r="BJ375" s="20"/>
    </row>
    <row r="376" spans="1:62"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20"/>
      <c r="BH376" s="20"/>
      <c r="BI376" s="20"/>
      <c r="BJ376" s="20"/>
    </row>
    <row r="377" spans="1:62"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20"/>
      <c r="BH377" s="20"/>
      <c r="BI377" s="20"/>
      <c r="BJ377" s="20"/>
    </row>
    <row r="378" spans="1:62"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20"/>
      <c r="BH378" s="20"/>
      <c r="BI378" s="20"/>
      <c r="BJ378" s="20"/>
    </row>
    <row r="379" spans="1:62"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20"/>
      <c r="BJ379" s="20"/>
    </row>
    <row r="380" spans="1:62"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20"/>
      <c r="BJ380" s="20"/>
    </row>
    <row r="381" spans="1:62"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20"/>
      <c r="BH381" s="20"/>
      <c r="BI381" s="20"/>
      <c r="BJ381" s="20"/>
    </row>
    <row r="382" spans="1:62"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20"/>
      <c r="BH382" s="20"/>
      <c r="BI382" s="20"/>
      <c r="BJ382" s="20"/>
    </row>
    <row r="383" spans="1:62"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20"/>
      <c r="BH383" s="20"/>
      <c r="BI383" s="20"/>
      <c r="BJ383" s="20"/>
    </row>
    <row r="384" spans="1:62"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20"/>
      <c r="BH384" s="20"/>
      <c r="BI384" s="20"/>
      <c r="BJ384" s="20"/>
    </row>
    <row r="385" spans="1:62"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20"/>
      <c r="BH385" s="20"/>
      <c r="BI385" s="20"/>
      <c r="BJ385" s="20"/>
    </row>
    <row r="386" spans="1:62"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20"/>
      <c r="BH386" s="20"/>
      <c r="BI386" s="20"/>
      <c r="BJ386" s="20"/>
    </row>
    <row r="387" spans="1:62"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20"/>
      <c r="BH387" s="20"/>
      <c r="BI387" s="20"/>
      <c r="BJ387" s="20"/>
    </row>
    <row r="388" spans="1:62"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20"/>
      <c r="BH388" s="20"/>
      <c r="BI388" s="20"/>
      <c r="BJ388" s="20"/>
    </row>
    <row r="389" spans="1:62"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20"/>
      <c r="BH389" s="20"/>
      <c r="BI389" s="20"/>
      <c r="BJ389" s="20"/>
    </row>
    <row r="390" spans="1:62"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20"/>
      <c r="BH390" s="20"/>
      <c r="BI390" s="20"/>
      <c r="BJ390" s="20"/>
    </row>
    <row r="391" spans="1:62"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20"/>
      <c r="BH391" s="20"/>
      <c r="BI391" s="20"/>
      <c r="BJ391" s="20"/>
    </row>
    <row r="392" spans="1:62"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20"/>
      <c r="BH392" s="20"/>
      <c r="BI392" s="20"/>
      <c r="BJ392" s="20"/>
    </row>
    <row r="393" spans="1:62"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20"/>
      <c r="BH393" s="20"/>
      <c r="BI393" s="20"/>
      <c r="BJ393" s="20"/>
    </row>
    <row r="394" spans="1:62"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20"/>
      <c r="BH394" s="20"/>
      <c r="BI394" s="20"/>
      <c r="BJ394" s="20"/>
    </row>
    <row r="395" spans="1:62"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20"/>
      <c r="BG395" s="20"/>
      <c r="BH395" s="20"/>
      <c r="BI395" s="20"/>
      <c r="BJ395" s="20"/>
    </row>
    <row r="396" spans="1:62"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20"/>
      <c r="BH396" s="20"/>
      <c r="BI396" s="20"/>
      <c r="BJ396" s="20"/>
    </row>
    <row r="397" spans="1:62"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20"/>
      <c r="BH397" s="20"/>
      <c r="BI397" s="20"/>
      <c r="BJ397" s="20"/>
    </row>
    <row r="398" spans="1:62"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20"/>
      <c r="BH398" s="20"/>
      <c r="BI398" s="20"/>
      <c r="BJ398" s="20"/>
    </row>
    <row r="399" spans="1:62"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20"/>
      <c r="BG399" s="20"/>
      <c r="BH399" s="20"/>
      <c r="BI399" s="20"/>
      <c r="BJ399" s="20"/>
    </row>
    <row r="400" spans="1:62"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20"/>
      <c r="BH400" s="20"/>
      <c r="BI400" s="20"/>
      <c r="BJ400" s="20"/>
    </row>
    <row r="401" spans="1:62"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20"/>
      <c r="BH401" s="20"/>
      <c r="BI401" s="20"/>
      <c r="BJ401" s="20"/>
    </row>
    <row r="402" spans="1:62"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20"/>
      <c r="BH402" s="20"/>
      <c r="BI402" s="20"/>
      <c r="BJ402" s="20"/>
    </row>
    <row r="403" spans="1:62"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20"/>
      <c r="BG403" s="20"/>
      <c r="BH403" s="20"/>
      <c r="BI403" s="20"/>
      <c r="BJ403" s="20"/>
    </row>
    <row r="404" spans="1:62"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20"/>
      <c r="BG404" s="20"/>
      <c r="BH404" s="20"/>
      <c r="BI404" s="20"/>
      <c r="BJ404" s="20"/>
    </row>
    <row r="405" spans="1:62"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20"/>
      <c r="BH405" s="20"/>
      <c r="BI405" s="20"/>
      <c r="BJ405" s="20"/>
    </row>
    <row r="406" spans="1:62"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20"/>
      <c r="BH406" s="20"/>
      <c r="BI406" s="20"/>
      <c r="BJ406" s="20"/>
    </row>
    <row r="407" spans="1:62"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20"/>
      <c r="BH407" s="20"/>
      <c r="BI407" s="20"/>
      <c r="BJ407" s="20"/>
    </row>
    <row r="408" spans="1:62"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20"/>
      <c r="BG408" s="20"/>
      <c r="BH408" s="20"/>
      <c r="BI408" s="20"/>
      <c r="BJ408" s="20"/>
    </row>
    <row r="409" spans="1:62"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20"/>
      <c r="BG409" s="20"/>
      <c r="BH409" s="20"/>
      <c r="BI409" s="20"/>
      <c r="BJ409" s="20"/>
    </row>
    <row r="410" spans="1:62"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20"/>
      <c r="BG410" s="20"/>
      <c r="BH410" s="20"/>
      <c r="BI410" s="20"/>
      <c r="BJ410" s="20"/>
    </row>
    <row r="411" spans="1:62"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20"/>
      <c r="BG411" s="20"/>
      <c r="BH411" s="20"/>
      <c r="BI411" s="20"/>
      <c r="BJ411" s="20"/>
    </row>
    <row r="412" spans="1:62"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20"/>
      <c r="BG412" s="20"/>
      <c r="BH412" s="20"/>
      <c r="BI412" s="20"/>
      <c r="BJ412" s="20"/>
    </row>
    <row r="413" spans="1:62"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20"/>
      <c r="BG413" s="20"/>
      <c r="BH413" s="20"/>
      <c r="BI413" s="20"/>
      <c r="BJ413" s="20"/>
    </row>
    <row r="414" spans="1:62"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20"/>
      <c r="BG414" s="20"/>
      <c r="BH414" s="20"/>
      <c r="BI414" s="20"/>
      <c r="BJ414" s="20"/>
    </row>
    <row r="415" spans="1:62"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20"/>
      <c r="BG415" s="20"/>
      <c r="BH415" s="20"/>
      <c r="BI415" s="20"/>
      <c r="BJ415" s="20"/>
    </row>
    <row r="416" spans="1:62"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20"/>
      <c r="BG416" s="20"/>
      <c r="BH416" s="20"/>
      <c r="BI416" s="20"/>
      <c r="BJ416" s="20"/>
    </row>
    <row r="417" spans="1:62"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20"/>
      <c r="BG417" s="20"/>
      <c r="BH417" s="20"/>
      <c r="BI417" s="20"/>
      <c r="BJ417" s="20"/>
    </row>
    <row r="418" spans="1:62"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20"/>
      <c r="BG418" s="20"/>
      <c r="BH418" s="20"/>
      <c r="BI418" s="20"/>
      <c r="BJ418" s="20"/>
    </row>
    <row r="419" spans="1:62"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20"/>
      <c r="BG419" s="20"/>
      <c r="BH419" s="20"/>
      <c r="BI419" s="20"/>
      <c r="BJ419" s="20"/>
    </row>
    <row r="420" spans="1:62"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20"/>
      <c r="BG420" s="20"/>
      <c r="BH420" s="20"/>
      <c r="BI420" s="20"/>
      <c r="BJ420" s="20"/>
    </row>
    <row r="421" spans="1:62"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20"/>
      <c r="BG421" s="20"/>
      <c r="BH421" s="20"/>
      <c r="BI421" s="20"/>
      <c r="BJ421" s="20"/>
    </row>
    <row r="422" spans="1:62"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20"/>
      <c r="BG422" s="20"/>
      <c r="BH422" s="20"/>
      <c r="BI422" s="20"/>
      <c r="BJ422" s="20"/>
    </row>
    <row r="423" spans="1:62"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20"/>
      <c r="BG423" s="20"/>
      <c r="BH423" s="20"/>
      <c r="BI423" s="20"/>
      <c r="BJ423" s="20"/>
    </row>
    <row r="424" spans="1:62"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20"/>
      <c r="BG424" s="20"/>
      <c r="BH424" s="20"/>
      <c r="BI424" s="20"/>
      <c r="BJ424" s="20"/>
    </row>
    <row r="425" spans="1:62"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20"/>
      <c r="BG425" s="20"/>
      <c r="BH425" s="20"/>
      <c r="BI425" s="20"/>
      <c r="BJ425" s="20"/>
    </row>
    <row r="426" spans="1:62"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20"/>
      <c r="BH426" s="20"/>
      <c r="BI426" s="20"/>
      <c r="BJ426" s="20"/>
    </row>
    <row r="427" spans="1:62"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20"/>
      <c r="BG427" s="20"/>
      <c r="BH427" s="20"/>
      <c r="BI427" s="20"/>
      <c r="BJ427" s="20"/>
    </row>
    <row r="428" spans="1:62"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20"/>
      <c r="BG428" s="20"/>
      <c r="BH428" s="20"/>
      <c r="BI428" s="20"/>
      <c r="BJ428" s="20"/>
    </row>
    <row r="429" spans="1:62"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20"/>
      <c r="BG429" s="20"/>
      <c r="BH429" s="20"/>
      <c r="BI429" s="20"/>
      <c r="BJ429" s="20"/>
    </row>
    <row r="430" spans="1:62"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20"/>
      <c r="BG430" s="20"/>
      <c r="BH430" s="20"/>
      <c r="BI430" s="20"/>
      <c r="BJ430" s="20"/>
    </row>
    <row r="431" spans="1:62"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20"/>
      <c r="BG431" s="20"/>
      <c r="BH431" s="20"/>
      <c r="BI431" s="20"/>
      <c r="BJ431" s="20"/>
    </row>
    <row r="432" spans="1:62"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20"/>
      <c r="BG432" s="20"/>
      <c r="BH432" s="20"/>
      <c r="BI432" s="20"/>
      <c r="BJ432" s="20"/>
    </row>
    <row r="433" spans="1:62"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20"/>
      <c r="BG433" s="20"/>
      <c r="BH433" s="20"/>
      <c r="BI433" s="20"/>
      <c r="BJ433" s="20"/>
    </row>
    <row r="434" spans="1:62"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20"/>
      <c r="BG434" s="20"/>
      <c r="BH434" s="20"/>
      <c r="BI434" s="20"/>
      <c r="BJ434" s="20"/>
    </row>
    <row r="435" spans="1:62"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20"/>
      <c r="BG435" s="20"/>
      <c r="BH435" s="20"/>
      <c r="BI435" s="20"/>
      <c r="BJ435" s="20"/>
    </row>
    <row r="436" spans="1:62"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20"/>
      <c r="BH436" s="20"/>
      <c r="BI436" s="20"/>
      <c r="BJ436" s="20"/>
    </row>
    <row r="437" spans="1:62"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20"/>
      <c r="BG437" s="20"/>
      <c r="BH437" s="20"/>
      <c r="BI437" s="20"/>
      <c r="BJ437" s="20"/>
    </row>
    <row r="438" spans="1:62"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20"/>
      <c r="BG438" s="20"/>
      <c r="BH438" s="20"/>
      <c r="BI438" s="20"/>
      <c r="BJ438" s="20"/>
    </row>
    <row r="439" spans="1:62"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20"/>
      <c r="BG439" s="20"/>
      <c r="BH439" s="20"/>
      <c r="BI439" s="20"/>
      <c r="BJ439" s="20"/>
    </row>
    <row r="440" spans="1:62"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20"/>
      <c r="BG440" s="20"/>
      <c r="BH440" s="20"/>
      <c r="BI440" s="20"/>
      <c r="BJ440" s="20"/>
    </row>
    <row r="441" spans="1:62"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20"/>
      <c r="BG441" s="20"/>
      <c r="BH441" s="20"/>
      <c r="BI441" s="20"/>
      <c r="BJ441" s="20"/>
    </row>
    <row r="442" spans="1:62"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20"/>
      <c r="BG442" s="20"/>
      <c r="BH442" s="20"/>
      <c r="BI442" s="20"/>
      <c r="BJ442" s="20"/>
    </row>
    <row r="443" spans="1:62"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20"/>
      <c r="BG443" s="20"/>
      <c r="BH443" s="20"/>
      <c r="BI443" s="20"/>
      <c r="BJ443" s="20"/>
    </row>
    <row r="444" spans="1:62"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20"/>
      <c r="BG444" s="20"/>
      <c r="BH444" s="20"/>
      <c r="BI444" s="20"/>
      <c r="BJ444" s="20"/>
    </row>
    <row r="445" spans="1:62"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20"/>
      <c r="BG445" s="20"/>
      <c r="BH445" s="20"/>
      <c r="BI445" s="20"/>
      <c r="BJ445" s="20"/>
    </row>
    <row r="446" spans="1:62"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20"/>
      <c r="BG446" s="20"/>
      <c r="BH446" s="20"/>
      <c r="BI446" s="20"/>
      <c r="BJ446" s="20"/>
    </row>
    <row r="447" spans="1:62"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20"/>
      <c r="BG447" s="20"/>
      <c r="BH447" s="20"/>
      <c r="BI447" s="20"/>
      <c r="BJ447" s="20"/>
    </row>
    <row r="448" spans="1:62"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20"/>
      <c r="BG448" s="20"/>
      <c r="BH448" s="20"/>
      <c r="BI448" s="20"/>
      <c r="BJ448" s="20"/>
    </row>
    <row r="449" spans="1:62"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20"/>
      <c r="BG449" s="20"/>
      <c r="BH449" s="20"/>
      <c r="BI449" s="20"/>
      <c r="BJ449" s="20"/>
    </row>
    <row r="450" spans="1:62"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20"/>
      <c r="BG450" s="20"/>
      <c r="BH450" s="20"/>
      <c r="BI450" s="20"/>
      <c r="BJ450" s="20"/>
    </row>
    <row r="451" spans="1:62"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20"/>
      <c r="BG451" s="20"/>
      <c r="BH451" s="20"/>
      <c r="BI451" s="20"/>
      <c r="BJ451" s="20"/>
    </row>
    <row r="452" spans="1:62"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20"/>
      <c r="BG452" s="20"/>
      <c r="BH452" s="20"/>
      <c r="BI452" s="20"/>
      <c r="BJ452" s="20"/>
    </row>
    <row r="453" spans="1:62"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20"/>
      <c r="BG453" s="20"/>
      <c r="BH453" s="20"/>
      <c r="BI453" s="20"/>
      <c r="BJ453" s="20"/>
    </row>
    <row r="454" spans="1:62"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20"/>
      <c r="BG454" s="20"/>
      <c r="BH454" s="20"/>
      <c r="BI454" s="20"/>
      <c r="BJ454" s="20"/>
    </row>
    <row r="455" spans="1:62"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20"/>
      <c r="BG455" s="20"/>
      <c r="BH455" s="20"/>
      <c r="BI455" s="20"/>
      <c r="BJ455" s="20"/>
    </row>
    <row r="456" spans="1:62"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20"/>
      <c r="BG456" s="20"/>
      <c r="BH456" s="20"/>
      <c r="BI456" s="20"/>
      <c r="BJ456" s="20"/>
    </row>
    <row r="457" spans="1:62"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20"/>
      <c r="BG457" s="20"/>
      <c r="BH457" s="20"/>
      <c r="BI457" s="20"/>
      <c r="BJ457" s="20"/>
    </row>
    <row r="458" spans="1:62"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20"/>
      <c r="BH458" s="20"/>
      <c r="BI458" s="20"/>
      <c r="BJ458" s="20"/>
    </row>
    <row r="459" spans="1:62"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20"/>
      <c r="BG459" s="20"/>
      <c r="BH459" s="20"/>
      <c r="BI459" s="20"/>
      <c r="BJ459" s="20"/>
    </row>
    <row r="460" spans="1:62"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20"/>
      <c r="BG460" s="20"/>
      <c r="BH460" s="20"/>
      <c r="BI460" s="20"/>
      <c r="BJ460" s="20"/>
    </row>
    <row r="461" spans="1:62"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20"/>
      <c r="BG461" s="20"/>
      <c r="BH461" s="20"/>
      <c r="BI461" s="20"/>
      <c r="BJ461" s="20"/>
    </row>
    <row r="462" spans="1:62"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20"/>
      <c r="BG462" s="20"/>
      <c r="BH462" s="20"/>
      <c r="BI462" s="20"/>
      <c r="BJ462" s="20"/>
    </row>
    <row r="463" spans="1:62"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20"/>
      <c r="BG463" s="20"/>
      <c r="BH463" s="20"/>
      <c r="BI463" s="20"/>
      <c r="BJ463" s="20"/>
    </row>
    <row r="464" spans="1:62"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20"/>
      <c r="BH464" s="20"/>
      <c r="BI464" s="20"/>
      <c r="BJ464" s="20"/>
    </row>
    <row r="465" spans="1:62"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20"/>
      <c r="BG465" s="20"/>
      <c r="BH465" s="20"/>
      <c r="BI465" s="20"/>
      <c r="BJ465" s="20"/>
    </row>
    <row r="466" spans="1:62"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20"/>
      <c r="BG466" s="20"/>
      <c r="BH466" s="20"/>
      <c r="BI466" s="20"/>
      <c r="BJ466" s="20"/>
    </row>
    <row r="467" spans="1:62"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20"/>
      <c r="BG467" s="20"/>
      <c r="BH467" s="20"/>
      <c r="BI467" s="20"/>
      <c r="BJ467" s="20"/>
    </row>
    <row r="468" spans="1:62"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20"/>
      <c r="BG468" s="20"/>
      <c r="BH468" s="20"/>
      <c r="BI468" s="20"/>
      <c r="BJ468" s="20"/>
    </row>
    <row r="469" spans="1:62"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20"/>
      <c r="BG469" s="20"/>
      <c r="BH469" s="20"/>
      <c r="BI469" s="20"/>
      <c r="BJ469" s="20"/>
    </row>
    <row r="470" spans="1:62"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20"/>
      <c r="BG470" s="20"/>
      <c r="BH470" s="20"/>
      <c r="BI470" s="20"/>
      <c r="BJ470" s="20"/>
    </row>
    <row r="471" spans="1:62"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20"/>
      <c r="BG471" s="20"/>
      <c r="BH471" s="20"/>
      <c r="BI471" s="20"/>
      <c r="BJ471" s="20"/>
    </row>
    <row r="472" spans="1:62"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20"/>
      <c r="BG472" s="20"/>
      <c r="BH472" s="20"/>
      <c r="BI472" s="20"/>
      <c r="BJ472" s="20"/>
    </row>
    <row r="473" spans="1:62"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20"/>
      <c r="BG473" s="20"/>
      <c r="BH473" s="20"/>
      <c r="BI473" s="20"/>
      <c r="BJ473" s="20"/>
    </row>
    <row r="474" spans="1:62"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20"/>
      <c r="BG474" s="20"/>
      <c r="BH474" s="20"/>
      <c r="BI474" s="20"/>
      <c r="BJ474" s="20"/>
    </row>
    <row r="475" spans="1:62"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20"/>
      <c r="BG475" s="20"/>
      <c r="BH475" s="20"/>
      <c r="BI475" s="20"/>
      <c r="BJ475" s="20"/>
    </row>
    <row r="476" spans="1:62"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20"/>
      <c r="BG476" s="20"/>
      <c r="BH476" s="20"/>
      <c r="BI476" s="20"/>
      <c r="BJ476" s="20"/>
    </row>
    <row r="477" spans="1:62"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20"/>
      <c r="BH477" s="20"/>
      <c r="BI477" s="20"/>
      <c r="BJ477" s="20"/>
    </row>
    <row r="478" spans="1:62"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20"/>
      <c r="BH478" s="20"/>
      <c r="BI478" s="20"/>
      <c r="BJ478" s="20"/>
    </row>
    <row r="479" spans="1:62"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20"/>
      <c r="BG479" s="20"/>
      <c r="BH479" s="20"/>
      <c r="BI479" s="20"/>
      <c r="BJ479" s="20"/>
    </row>
    <row r="480" spans="1:62"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20"/>
      <c r="BG480" s="20"/>
      <c r="BH480" s="20"/>
      <c r="BI480" s="20"/>
      <c r="BJ480" s="20"/>
    </row>
    <row r="481" spans="1:62"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20"/>
      <c r="BG481" s="20"/>
      <c r="BH481" s="20"/>
      <c r="BI481" s="20"/>
      <c r="BJ481" s="20"/>
    </row>
    <row r="482" spans="1:62"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20"/>
      <c r="BG482" s="20"/>
      <c r="BH482" s="20"/>
      <c r="BI482" s="20"/>
      <c r="BJ482" s="20"/>
    </row>
    <row r="483" spans="1:62"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20"/>
      <c r="BG483" s="20"/>
      <c r="BH483" s="20"/>
      <c r="BI483" s="20"/>
      <c r="BJ483" s="20"/>
    </row>
    <row r="484" spans="1:62"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20"/>
      <c r="BG484" s="20"/>
      <c r="BH484" s="20"/>
      <c r="BI484" s="20"/>
      <c r="BJ484" s="20"/>
    </row>
    <row r="485" spans="1:62"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20"/>
      <c r="BG485" s="20"/>
      <c r="BH485" s="20"/>
      <c r="BI485" s="20"/>
      <c r="BJ485" s="20"/>
    </row>
    <row r="486" spans="1:62"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20"/>
      <c r="BG486" s="20"/>
      <c r="BH486" s="20"/>
      <c r="BI486" s="20"/>
      <c r="BJ486" s="20"/>
    </row>
    <row r="487" spans="1:62"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20"/>
      <c r="BG487" s="20"/>
      <c r="BH487" s="20"/>
      <c r="BI487" s="20"/>
      <c r="BJ487" s="20"/>
    </row>
    <row r="488" spans="1:62"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20"/>
      <c r="BG488" s="20"/>
      <c r="BH488" s="20"/>
      <c r="BI488" s="20"/>
      <c r="BJ488" s="20"/>
    </row>
    <row r="489" spans="1:62"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20"/>
      <c r="BG489" s="20"/>
      <c r="BH489" s="20"/>
      <c r="BI489" s="20"/>
      <c r="BJ489" s="20"/>
    </row>
    <row r="490" spans="1:62"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20"/>
      <c r="BG490" s="20"/>
      <c r="BH490" s="20"/>
      <c r="BI490" s="20"/>
      <c r="BJ490" s="20"/>
    </row>
    <row r="491" spans="1:62"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20"/>
      <c r="BH491" s="20"/>
      <c r="BI491" s="20"/>
      <c r="BJ491" s="20"/>
    </row>
    <row r="492" spans="1:62"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20"/>
      <c r="BH492" s="20"/>
      <c r="BI492" s="20"/>
      <c r="BJ492" s="20"/>
    </row>
    <row r="493" spans="1:62"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20"/>
      <c r="BH493" s="20"/>
      <c r="BI493" s="20"/>
      <c r="BJ493" s="20"/>
    </row>
    <row r="494" spans="1:62"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20"/>
      <c r="BH494" s="20"/>
      <c r="BI494" s="20"/>
      <c r="BJ494" s="20"/>
    </row>
    <row r="495" spans="1:62"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20"/>
      <c r="BH495" s="20"/>
      <c r="BI495" s="20"/>
      <c r="BJ495" s="20"/>
    </row>
    <row r="496" spans="1:62"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20"/>
      <c r="BH496" s="20"/>
      <c r="BI496" s="20"/>
      <c r="BJ496" s="20"/>
    </row>
    <row r="497" spans="1:62"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20"/>
      <c r="BH497" s="20"/>
      <c r="BI497" s="20"/>
      <c r="BJ497" s="20"/>
    </row>
    <row r="498" spans="1:62"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20"/>
      <c r="BH498" s="20"/>
      <c r="BI498" s="20"/>
      <c r="BJ498" s="20"/>
    </row>
    <row r="499" spans="1:62"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20"/>
      <c r="BH499" s="20"/>
      <c r="BI499" s="20"/>
      <c r="BJ499" s="20"/>
    </row>
    <row r="500" spans="1:62"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20"/>
      <c r="BH500" s="20"/>
      <c r="BI500" s="20"/>
      <c r="BJ500" s="20"/>
    </row>
    <row r="501" spans="1:62"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20"/>
      <c r="BH501" s="20"/>
      <c r="BI501" s="20"/>
      <c r="BJ501" s="20"/>
    </row>
    <row r="502" spans="1:62"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20"/>
      <c r="BH502" s="20"/>
      <c r="BI502" s="20"/>
      <c r="BJ502" s="20"/>
    </row>
    <row r="503" spans="1:62"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20"/>
      <c r="BG503" s="20"/>
      <c r="BH503" s="20"/>
      <c r="BI503" s="20"/>
      <c r="BJ503" s="20"/>
    </row>
    <row r="504" spans="1:62"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20"/>
      <c r="BG504" s="20"/>
      <c r="BH504" s="20"/>
      <c r="BI504" s="20"/>
      <c r="BJ504" s="20"/>
    </row>
    <row r="505" spans="1:62"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20"/>
      <c r="BG505" s="20"/>
      <c r="BH505" s="20"/>
      <c r="BI505" s="20"/>
      <c r="BJ505" s="20"/>
    </row>
    <row r="506" spans="1:62"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20"/>
      <c r="BG506" s="20"/>
      <c r="BH506" s="20"/>
      <c r="BI506" s="20"/>
      <c r="BJ506" s="20"/>
    </row>
    <row r="507" spans="1:62"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20"/>
      <c r="BG507" s="20"/>
      <c r="BH507" s="20"/>
      <c r="BI507" s="20"/>
      <c r="BJ507" s="20"/>
    </row>
    <row r="508" spans="1:62"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20"/>
      <c r="BG508" s="20"/>
      <c r="BH508" s="20"/>
      <c r="BI508" s="20"/>
      <c r="BJ508" s="20"/>
    </row>
    <row r="509" spans="1:62"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20"/>
      <c r="BG509" s="20"/>
      <c r="BH509" s="20"/>
      <c r="BI509" s="20"/>
      <c r="BJ509" s="20"/>
    </row>
    <row r="510" spans="1:62"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20"/>
      <c r="BG510" s="20"/>
      <c r="BH510" s="20"/>
      <c r="BI510" s="20"/>
      <c r="BJ510" s="20"/>
    </row>
    <row r="511" spans="1:62"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20"/>
      <c r="BG511" s="20"/>
      <c r="BH511" s="20"/>
      <c r="BI511" s="20"/>
      <c r="BJ511" s="20"/>
    </row>
    <row r="512" spans="1:62"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20"/>
      <c r="BG512" s="20"/>
      <c r="BH512" s="20"/>
      <c r="BI512" s="20"/>
      <c r="BJ512" s="20"/>
    </row>
    <row r="513" spans="1:62"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20"/>
      <c r="BH513" s="20"/>
      <c r="BI513" s="20"/>
      <c r="BJ513" s="20"/>
    </row>
    <row r="514" spans="1:62"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20"/>
      <c r="BG514" s="20"/>
      <c r="BH514" s="20"/>
      <c r="BI514" s="20"/>
      <c r="BJ514" s="20"/>
    </row>
    <row r="515" spans="1:62"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20"/>
      <c r="BG515" s="20"/>
      <c r="BH515" s="20"/>
      <c r="BI515" s="20"/>
      <c r="BJ515" s="20"/>
    </row>
    <row r="516" spans="1:62"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20"/>
      <c r="BG516" s="20"/>
      <c r="BH516" s="20"/>
      <c r="BI516" s="20"/>
      <c r="BJ516" s="20"/>
    </row>
    <row r="517" spans="1:62"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20"/>
      <c r="BG517" s="20"/>
      <c r="BH517" s="20"/>
      <c r="BI517" s="20"/>
      <c r="BJ517" s="20"/>
    </row>
    <row r="518" spans="1:62"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20"/>
      <c r="BH518" s="20"/>
      <c r="BI518" s="20"/>
      <c r="BJ518" s="20"/>
    </row>
    <row r="519" spans="1:62"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20"/>
      <c r="BG519" s="20"/>
      <c r="BH519" s="20"/>
      <c r="BI519" s="20"/>
      <c r="BJ519" s="20"/>
    </row>
    <row r="520" spans="1:62"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20"/>
      <c r="BG520" s="20"/>
      <c r="BH520" s="20"/>
      <c r="BI520" s="20"/>
      <c r="BJ520" s="20"/>
    </row>
    <row r="521" spans="1:62"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20"/>
      <c r="BH521" s="20"/>
      <c r="BI521" s="20"/>
      <c r="BJ521" s="20"/>
    </row>
    <row r="522" spans="1:62"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20"/>
      <c r="BH522" s="20"/>
      <c r="BI522" s="20"/>
      <c r="BJ522" s="20"/>
    </row>
    <row r="523" spans="1:62"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20"/>
      <c r="BH523" s="20"/>
      <c r="BI523" s="20"/>
      <c r="BJ523" s="20"/>
    </row>
    <row r="524" spans="1:62"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20"/>
      <c r="BH524" s="20"/>
      <c r="BI524" s="20"/>
      <c r="BJ524" s="20"/>
    </row>
    <row r="525" spans="1:62"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20"/>
      <c r="BH525" s="20"/>
      <c r="BI525" s="20"/>
      <c r="BJ525" s="20"/>
    </row>
    <row r="526" spans="1:62"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20"/>
      <c r="BH526" s="20"/>
      <c r="BI526" s="20"/>
      <c r="BJ526" s="20"/>
    </row>
    <row r="527" spans="1:62"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20"/>
      <c r="BH527" s="20"/>
      <c r="BI527" s="20"/>
      <c r="BJ527" s="20"/>
    </row>
    <row r="528" spans="1:62"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20"/>
      <c r="BG528" s="20"/>
      <c r="BH528" s="20"/>
      <c r="BI528" s="20"/>
      <c r="BJ528" s="20"/>
    </row>
    <row r="529" spans="1:62"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20"/>
      <c r="BG529" s="20"/>
      <c r="BH529" s="20"/>
      <c r="BI529" s="20"/>
      <c r="BJ529" s="20"/>
    </row>
    <row r="530" spans="1:62"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20"/>
      <c r="BH530" s="20"/>
      <c r="BI530" s="20"/>
      <c r="BJ530" s="20"/>
    </row>
    <row r="531" spans="1:62"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20"/>
      <c r="BH531" s="20"/>
      <c r="BI531" s="20"/>
      <c r="BJ531" s="20"/>
    </row>
    <row r="532" spans="1:62"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20"/>
      <c r="BG532" s="20"/>
      <c r="BH532" s="20"/>
      <c r="BI532" s="20"/>
      <c r="BJ532" s="20"/>
    </row>
    <row r="533" spans="1:62"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20"/>
      <c r="BG533" s="20"/>
      <c r="BH533" s="20"/>
      <c r="BI533" s="20"/>
      <c r="BJ533" s="20"/>
    </row>
    <row r="534" spans="1:62"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20"/>
      <c r="BH534" s="20"/>
      <c r="BI534" s="20"/>
      <c r="BJ534" s="20"/>
    </row>
    <row r="535" spans="1:62"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20"/>
      <c r="BH535" s="20"/>
      <c r="BI535" s="20"/>
      <c r="BJ535" s="20"/>
    </row>
    <row r="536" spans="1:62"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20"/>
      <c r="BH536" s="20"/>
      <c r="BI536" s="20"/>
      <c r="BJ536" s="20"/>
    </row>
    <row r="537" spans="1:62"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20"/>
      <c r="BH537" s="20"/>
      <c r="BI537" s="20"/>
      <c r="BJ537" s="20"/>
    </row>
    <row r="538" spans="1:62"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20"/>
      <c r="BG538" s="20"/>
      <c r="BH538" s="20"/>
      <c r="BI538" s="20"/>
      <c r="BJ538" s="20"/>
    </row>
    <row r="539" spans="1:62"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20"/>
      <c r="BG539" s="20"/>
      <c r="BH539" s="20"/>
      <c r="BI539" s="20"/>
      <c r="BJ539" s="20"/>
    </row>
    <row r="540" spans="1:62"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20"/>
      <c r="BG540" s="20"/>
      <c r="BH540" s="20"/>
      <c r="BI540" s="20"/>
      <c r="BJ540" s="20"/>
    </row>
    <row r="541" spans="1:62"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20"/>
      <c r="BG541" s="20"/>
      <c r="BH541" s="20"/>
      <c r="BI541" s="20"/>
      <c r="BJ541" s="20"/>
    </row>
    <row r="542" spans="1:62"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20"/>
      <c r="BG542" s="20"/>
      <c r="BH542" s="20"/>
      <c r="BI542" s="20"/>
      <c r="BJ542" s="20"/>
    </row>
    <row r="543" spans="1:62"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20"/>
      <c r="BG543" s="20"/>
      <c r="BH543" s="20"/>
      <c r="BI543" s="20"/>
      <c r="BJ543" s="20"/>
    </row>
    <row r="544" spans="1:62"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20"/>
      <c r="BG544" s="20"/>
      <c r="BH544" s="20"/>
      <c r="BI544" s="20"/>
      <c r="BJ544" s="20"/>
    </row>
    <row r="545" spans="1:62"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20"/>
      <c r="BG545" s="20"/>
      <c r="BH545" s="20"/>
      <c r="BI545" s="20"/>
      <c r="BJ545" s="20"/>
    </row>
    <row r="546" spans="1:62"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20"/>
      <c r="BG546" s="20"/>
      <c r="BH546" s="20"/>
      <c r="BI546" s="20"/>
      <c r="BJ546" s="20"/>
    </row>
    <row r="547" spans="1:62"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20"/>
      <c r="BG547" s="20"/>
      <c r="BH547" s="20"/>
      <c r="BI547" s="20"/>
      <c r="BJ547" s="20"/>
    </row>
    <row r="548" spans="1:62"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20"/>
      <c r="BG548" s="20"/>
      <c r="BH548" s="20"/>
      <c r="BI548" s="20"/>
      <c r="BJ548" s="20"/>
    </row>
    <row r="549" spans="1:62"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20"/>
      <c r="BG549" s="20"/>
      <c r="BH549" s="20"/>
      <c r="BI549" s="20"/>
      <c r="BJ549" s="20"/>
    </row>
    <row r="550" spans="1:62"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20"/>
      <c r="BG550" s="20"/>
      <c r="BH550" s="20"/>
      <c r="BI550" s="20"/>
      <c r="BJ550" s="20"/>
    </row>
    <row r="551" spans="1:62"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20"/>
      <c r="BG551" s="20"/>
      <c r="BH551" s="20"/>
      <c r="BI551" s="20"/>
      <c r="BJ551" s="20"/>
    </row>
    <row r="552" spans="1:62"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20"/>
      <c r="BG552" s="20"/>
      <c r="BH552" s="20"/>
      <c r="BI552" s="20"/>
      <c r="BJ552" s="20"/>
    </row>
    <row r="553" spans="1:62"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20"/>
      <c r="BG553" s="20"/>
      <c r="BH553" s="20"/>
      <c r="BI553" s="20"/>
      <c r="BJ553" s="20"/>
    </row>
    <row r="554" spans="1:62"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20"/>
      <c r="BG554" s="20"/>
      <c r="BH554" s="20"/>
      <c r="BI554" s="20"/>
      <c r="BJ554" s="20"/>
    </row>
    <row r="555" spans="1:62"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20"/>
      <c r="BH555" s="20"/>
      <c r="BI555" s="20"/>
      <c r="BJ555" s="20"/>
    </row>
    <row r="556" spans="1:62"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20"/>
      <c r="BH556" s="20"/>
      <c r="BI556" s="20"/>
      <c r="BJ556" s="20"/>
    </row>
    <row r="557" spans="1:62"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20"/>
      <c r="BG557" s="20"/>
      <c r="BH557" s="20"/>
      <c r="BI557" s="20"/>
      <c r="BJ557" s="20"/>
    </row>
    <row r="558" spans="1:62"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20"/>
      <c r="BG558" s="20"/>
      <c r="BH558" s="20"/>
      <c r="BI558" s="20"/>
      <c r="BJ558" s="20"/>
    </row>
    <row r="559" spans="1:62"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20"/>
      <c r="BH559" s="20"/>
      <c r="BI559" s="20"/>
      <c r="BJ559" s="20"/>
    </row>
    <row r="560" spans="1:62"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20"/>
      <c r="BG560" s="20"/>
      <c r="BH560" s="20"/>
      <c r="BI560" s="20"/>
      <c r="BJ560" s="20"/>
    </row>
    <row r="561" spans="1:62"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20"/>
      <c r="BG561" s="20"/>
      <c r="BH561" s="20"/>
      <c r="BI561" s="20"/>
      <c r="BJ561" s="20"/>
    </row>
    <row r="562" spans="1:62"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20"/>
      <c r="BG562" s="20"/>
      <c r="BH562" s="20"/>
      <c r="BI562" s="20"/>
      <c r="BJ562" s="20"/>
    </row>
    <row r="563" spans="1:62"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20"/>
      <c r="BG563" s="20"/>
      <c r="BH563" s="20"/>
      <c r="BI563" s="20"/>
      <c r="BJ563" s="20"/>
    </row>
    <row r="564" spans="1:62"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20"/>
      <c r="BH564" s="20"/>
      <c r="BI564" s="20"/>
      <c r="BJ564" s="20"/>
    </row>
    <row r="565" spans="1:62"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20"/>
      <c r="BG565" s="20"/>
      <c r="BH565" s="20"/>
      <c r="BI565" s="20"/>
      <c r="BJ565" s="20"/>
    </row>
    <row r="566" spans="1:62"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20"/>
      <c r="BG566" s="20"/>
      <c r="BH566" s="20"/>
      <c r="BI566" s="20"/>
      <c r="BJ566" s="20"/>
    </row>
    <row r="567" spans="1:62"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20"/>
      <c r="BG567" s="20"/>
      <c r="BH567" s="20"/>
      <c r="BI567" s="20"/>
      <c r="BJ567" s="20"/>
    </row>
    <row r="568" spans="1:62"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20"/>
      <c r="BG568" s="20"/>
      <c r="BH568" s="20"/>
      <c r="BI568" s="20"/>
      <c r="BJ568" s="20"/>
    </row>
    <row r="569" spans="1:62"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20"/>
      <c r="BH569" s="20"/>
      <c r="BI569" s="20"/>
      <c r="BJ569" s="20"/>
    </row>
    <row r="570" spans="1:62"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20"/>
      <c r="BG570" s="20"/>
      <c r="BH570" s="20"/>
      <c r="BI570" s="20"/>
      <c r="BJ570" s="20"/>
    </row>
    <row r="571" spans="1:62"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20"/>
      <c r="BG571" s="20"/>
      <c r="BH571" s="20"/>
      <c r="BI571" s="20"/>
      <c r="BJ571" s="20"/>
    </row>
    <row r="572" spans="1:62"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20"/>
      <c r="BG572" s="20"/>
      <c r="BH572" s="20"/>
      <c r="BI572" s="20"/>
      <c r="BJ572" s="20"/>
    </row>
    <row r="573" spans="1:62"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20"/>
      <c r="BG573" s="20"/>
      <c r="BH573" s="20"/>
      <c r="BI573" s="20"/>
      <c r="BJ573" s="20"/>
    </row>
    <row r="574" spans="1:62"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20"/>
      <c r="BG574" s="20"/>
      <c r="BH574" s="20"/>
      <c r="BI574" s="20"/>
      <c r="BJ574" s="20"/>
    </row>
    <row r="575" spans="1:62"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20"/>
      <c r="BG575" s="20"/>
      <c r="BH575" s="20"/>
      <c r="BI575" s="20"/>
      <c r="BJ575" s="20"/>
    </row>
    <row r="576" spans="1:62"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20"/>
      <c r="BG576" s="20"/>
      <c r="BH576" s="20"/>
      <c r="BI576" s="20"/>
      <c r="BJ576" s="20"/>
    </row>
    <row r="577" spans="1:62"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20"/>
      <c r="BG577" s="20"/>
      <c r="BH577" s="20"/>
      <c r="BI577" s="20"/>
      <c r="BJ577" s="20"/>
    </row>
    <row r="578" spans="1:62"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20"/>
      <c r="BG578" s="20"/>
      <c r="BH578" s="20"/>
      <c r="BI578" s="20"/>
      <c r="BJ578" s="20"/>
    </row>
    <row r="579" spans="1:62"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20"/>
      <c r="BG579" s="20"/>
      <c r="BH579" s="20"/>
      <c r="BI579" s="20"/>
      <c r="BJ579" s="20"/>
    </row>
    <row r="580" spans="1:62"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20"/>
      <c r="BG580" s="20"/>
      <c r="BH580" s="20"/>
      <c r="BI580" s="20"/>
      <c r="BJ580" s="20"/>
    </row>
    <row r="581" spans="1:62"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20"/>
      <c r="BG581" s="20"/>
      <c r="BH581" s="20"/>
      <c r="BI581" s="20"/>
      <c r="BJ581" s="20"/>
    </row>
    <row r="582" spans="1:62"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20"/>
      <c r="BG582" s="20"/>
      <c r="BH582" s="20"/>
      <c r="BI582" s="20"/>
      <c r="BJ582" s="20"/>
    </row>
    <row r="583" spans="1:62"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20"/>
      <c r="BG583" s="20"/>
      <c r="BH583" s="20"/>
      <c r="BI583" s="20"/>
      <c r="BJ583" s="20"/>
    </row>
    <row r="584" spans="1:62"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20"/>
      <c r="BG584" s="20"/>
      <c r="BH584" s="20"/>
      <c r="BI584" s="20"/>
      <c r="BJ584" s="20"/>
    </row>
    <row r="585" spans="1:62"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20"/>
      <c r="BG585" s="20"/>
      <c r="BH585" s="20"/>
      <c r="BI585" s="20"/>
      <c r="BJ585" s="20"/>
    </row>
    <row r="586" spans="1:62"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20"/>
      <c r="BG586" s="20"/>
      <c r="BH586" s="20"/>
      <c r="BI586" s="20"/>
      <c r="BJ586" s="20"/>
    </row>
    <row r="587" spans="1:62"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20"/>
      <c r="BH587" s="20"/>
      <c r="BI587" s="20"/>
      <c r="BJ587" s="20"/>
    </row>
    <row r="588" spans="1:62"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20"/>
      <c r="BG588" s="20"/>
      <c r="BH588" s="20"/>
      <c r="BI588" s="20"/>
      <c r="BJ588" s="20"/>
    </row>
    <row r="589" spans="1:62"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20"/>
      <c r="BG589" s="20"/>
      <c r="BH589" s="20"/>
      <c r="BI589" s="20"/>
      <c r="BJ589" s="20"/>
    </row>
    <row r="590" spans="1:62"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20"/>
      <c r="BG590" s="20"/>
      <c r="BH590" s="20"/>
      <c r="BI590" s="20"/>
      <c r="BJ590" s="20"/>
    </row>
    <row r="591" spans="1:62"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20"/>
      <c r="BG591" s="20"/>
      <c r="BH591" s="20"/>
      <c r="BI591" s="20"/>
      <c r="BJ591" s="20"/>
    </row>
    <row r="592" spans="1:62"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20"/>
      <c r="BG592" s="20"/>
      <c r="BH592" s="20"/>
      <c r="BI592" s="20"/>
      <c r="BJ592" s="20"/>
    </row>
    <row r="593" spans="1:62"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20"/>
      <c r="BG593" s="20"/>
      <c r="BH593" s="20"/>
      <c r="BI593" s="20"/>
      <c r="BJ593" s="20"/>
    </row>
    <row r="594" spans="1:62"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20"/>
      <c r="BG594" s="20"/>
      <c r="BH594" s="20"/>
      <c r="BI594" s="20"/>
      <c r="BJ594" s="20"/>
    </row>
    <row r="595" spans="1:62"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20"/>
      <c r="BG595" s="20"/>
      <c r="BH595" s="20"/>
      <c r="BI595" s="20"/>
      <c r="BJ595" s="20"/>
    </row>
    <row r="596" spans="1:62"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20"/>
      <c r="BG596" s="20"/>
      <c r="BH596" s="20"/>
      <c r="BI596" s="20"/>
      <c r="BJ596" s="20"/>
    </row>
    <row r="597" spans="1:62"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20"/>
      <c r="BH597" s="20"/>
      <c r="BI597" s="20"/>
      <c r="BJ597" s="20"/>
    </row>
    <row r="598" spans="1:62"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20"/>
      <c r="BG598" s="20"/>
      <c r="BH598" s="20"/>
      <c r="BI598" s="20"/>
      <c r="BJ598" s="20"/>
    </row>
    <row r="599" spans="1:62"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20"/>
      <c r="BG599" s="20"/>
      <c r="BH599" s="20"/>
      <c r="BI599" s="20"/>
      <c r="BJ599" s="20"/>
    </row>
    <row r="600" spans="1:62"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20"/>
      <c r="BG600" s="20"/>
      <c r="BH600" s="20"/>
      <c r="BI600" s="20"/>
      <c r="BJ600" s="20"/>
    </row>
    <row r="601" spans="1:62"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20"/>
      <c r="BG601" s="20"/>
      <c r="BH601" s="20"/>
      <c r="BI601" s="20"/>
      <c r="BJ601" s="20"/>
    </row>
    <row r="602" spans="1:62"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20"/>
      <c r="BG602" s="20"/>
      <c r="BH602" s="20"/>
      <c r="BI602" s="20"/>
      <c r="BJ602" s="20"/>
    </row>
    <row r="603" spans="1:62"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20"/>
      <c r="BG603" s="20"/>
      <c r="BH603" s="20"/>
      <c r="BI603" s="20"/>
      <c r="BJ603" s="20"/>
    </row>
    <row r="604" spans="1:62"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20"/>
      <c r="BG604" s="20"/>
      <c r="BH604" s="20"/>
      <c r="BI604" s="20"/>
      <c r="BJ604" s="20"/>
    </row>
    <row r="605" spans="1:62"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20"/>
      <c r="BG605" s="20"/>
      <c r="BH605" s="20"/>
      <c r="BI605" s="20"/>
      <c r="BJ605" s="20"/>
    </row>
    <row r="606" spans="1:62"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20"/>
      <c r="BG606" s="20"/>
      <c r="BH606" s="20"/>
      <c r="BI606" s="20"/>
      <c r="BJ606" s="20"/>
    </row>
    <row r="607" spans="1:62"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20"/>
      <c r="BG607" s="20"/>
      <c r="BH607" s="20"/>
      <c r="BI607" s="20"/>
      <c r="BJ607" s="20"/>
    </row>
    <row r="608" spans="1:62"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20"/>
      <c r="BG608" s="20"/>
      <c r="BH608" s="20"/>
      <c r="BI608" s="20"/>
      <c r="BJ608" s="20"/>
    </row>
    <row r="609" spans="1:62"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20"/>
      <c r="BG609" s="20"/>
      <c r="BH609" s="20"/>
      <c r="BI609" s="20"/>
      <c r="BJ609" s="20"/>
    </row>
    <row r="610" spans="1:62"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20"/>
      <c r="BG610" s="20"/>
      <c r="BH610" s="20"/>
      <c r="BI610" s="20"/>
      <c r="BJ610" s="20"/>
    </row>
    <row r="611" spans="1:62"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20"/>
      <c r="BG611" s="20"/>
      <c r="BH611" s="20"/>
      <c r="BI611" s="20"/>
      <c r="BJ611" s="20"/>
    </row>
    <row r="612" spans="1:62"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20"/>
      <c r="BG612" s="20"/>
      <c r="BH612" s="20"/>
      <c r="BI612" s="20"/>
      <c r="BJ612" s="20"/>
    </row>
    <row r="613" spans="1:62"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20"/>
      <c r="BG613" s="20"/>
      <c r="BH613" s="20"/>
      <c r="BI613" s="20"/>
      <c r="BJ613" s="20"/>
    </row>
    <row r="614" spans="1:62"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20"/>
      <c r="BG614" s="20"/>
      <c r="BH614" s="20"/>
      <c r="BI614" s="20"/>
      <c r="BJ614" s="20"/>
    </row>
    <row r="615" spans="1:62"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20"/>
      <c r="BH615" s="20"/>
      <c r="BI615" s="20"/>
      <c r="BJ615" s="20"/>
    </row>
    <row r="616" spans="1:62"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20"/>
      <c r="BH616" s="20"/>
      <c r="BI616" s="20"/>
      <c r="BJ616" s="20"/>
    </row>
    <row r="617" spans="1:62"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20"/>
      <c r="BH617" s="20"/>
      <c r="BI617" s="20"/>
      <c r="BJ617" s="20"/>
    </row>
    <row r="618" spans="1:62"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20"/>
      <c r="BH618" s="20"/>
      <c r="BI618" s="20"/>
      <c r="BJ618" s="20"/>
    </row>
    <row r="619" spans="1:62"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20"/>
      <c r="BH619" s="20"/>
      <c r="BI619" s="20"/>
      <c r="BJ619" s="20"/>
    </row>
    <row r="620" spans="1:62"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20"/>
      <c r="BH620" s="20"/>
      <c r="BI620" s="20"/>
      <c r="BJ620" s="20"/>
    </row>
    <row r="621" spans="1:62"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20"/>
      <c r="BH621" s="20"/>
      <c r="BI621" s="20"/>
      <c r="BJ621" s="20"/>
    </row>
    <row r="622" spans="1:62"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20"/>
      <c r="BH622" s="20"/>
      <c r="BI622" s="20"/>
      <c r="BJ622" s="20"/>
    </row>
    <row r="623" spans="1:62"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20"/>
      <c r="BH623" s="20"/>
      <c r="BI623" s="20"/>
      <c r="BJ623" s="20"/>
    </row>
    <row r="624" spans="1:62"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20"/>
      <c r="BH624" s="20"/>
      <c r="BI624" s="20"/>
      <c r="BJ624" s="20"/>
    </row>
    <row r="625" spans="1:62"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20"/>
      <c r="BH625" s="20"/>
      <c r="BI625" s="20"/>
      <c r="BJ625" s="20"/>
    </row>
    <row r="626" spans="1:62"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20"/>
      <c r="BH626" s="20"/>
      <c r="BI626" s="20"/>
      <c r="BJ626" s="20"/>
    </row>
    <row r="627" spans="1:62"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20"/>
      <c r="BH627" s="20"/>
      <c r="BI627" s="20"/>
      <c r="BJ627" s="20"/>
    </row>
    <row r="628" spans="1:62"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20"/>
      <c r="BH628" s="20"/>
      <c r="BI628" s="20"/>
      <c r="BJ628" s="20"/>
    </row>
    <row r="629" spans="1:62"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20"/>
      <c r="BH629" s="20"/>
      <c r="BI629" s="20"/>
      <c r="BJ629" s="20"/>
    </row>
    <row r="630" spans="1:62"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20"/>
      <c r="BH630" s="20"/>
      <c r="BI630" s="20"/>
      <c r="BJ630" s="20"/>
    </row>
    <row r="631" spans="1:62"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20"/>
      <c r="BH631" s="20"/>
      <c r="BI631" s="20"/>
      <c r="BJ631" s="20"/>
    </row>
    <row r="632" spans="1:62"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20"/>
      <c r="BH632" s="20"/>
      <c r="BI632" s="20"/>
      <c r="BJ632" s="20"/>
    </row>
    <row r="633" spans="1:62"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20"/>
      <c r="BH633" s="20"/>
      <c r="BI633" s="20"/>
      <c r="BJ633" s="20"/>
    </row>
    <row r="634" spans="1:62"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20"/>
      <c r="BH634" s="20"/>
      <c r="BI634" s="20"/>
      <c r="BJ634" s="20"/>
    </row>
    <row r="635" spans="1:62"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20"/>
      <c r="BH635" s="20"/>
      <c r="BI635" s="20"/>
      <c r="BJ635" s="20"/>
    </row>
    <row r="636" spans="1:62"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20"/>
      <c r="BH636" s="20"/>
      <c r="BI636" s="20"/>
      <c r="BJ636" s="20"/>
    </row>
    <row r="637" spans="1:62"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20"/>
      <c r="BH637" s="20"/>
      <c r="BI637" s="20"/>
      <c r="BJ637" s="20"/>
    </row>
    <row r="638" spans="1:62"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20"/>
      <c r="BH638" s="20"/>
      <c r="BI638" s="20"/>
      <c r="BJ638" s="20"/>
    </row>
    <row r="639" spans="1:62"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20"/>
      <c r="BH639" s="20"/>
      <c r="BI639" s="20"/>
      <c r="BJ639" s="20"/>
    </row>
    <row r="640" spans="1:62"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20"/>
      <c r="BH640" s="20"/>
      <c r="BI640" s="20"/>
      <c r="BJ640" s="20"/>
    </row>
    <row r="641" spans="1:62"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20"/>
      <c r="BH641" s="20"/>
      <c r="BI641" s="20"/>
      <c r="BJ641" s="20"/>
    </row>
    <row r="642" spans="1:62"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20"/>
      <c r="BH642" s="20"/>
      <c r="BI642" s="20"/>
      <c r="BJ642" s="20"/>
    </row>
    <row r="643" spans="1:62"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20"/>
      <c r="BH643" s="20"/>
      <c r="BI643" s="20"/>
      <c r="BJ643" s="20"/>
    </row>
    <row r="644" spans="1:62"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20"/>
      <c r="BH644" s="20"/>
      <c r="BI644" s="20"/>
      <c r="BJ644" s="20"/>
    </row>
    <row r="645" spans="1:62"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20"/>
      <c r="BH645" s="20"/>
      <c r="BI645" s="20"/>
      <c r="BJ645" s="20"/>
    </row>
    <row r="646" spans="1:62"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20"/>
      <c r="BH646" s="20"/>
      <c r="BI646" s="20"/>
      <c r="BJ646" s="20"/>
    </row>
    <row r="647" spans="1:62"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20"/>
      <c r="BH647" s="20"/>
      <c r="BI647" s="20"/>
      <c r="BJ647" s="20"/>
    </row>
    <row r="648" spans="1:62"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20"/>
      <c r="BH648" s="20"/>
      <c r="BI648" s="20"/>
      <c r="BJ648" s="20"/>
    </row>
    <row r="649" spans="1:62"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20"/>
      <c r="BH649" s="20"/>
      <c r="BI649" s="20"/>
      <c r="BJ649" s="20"/>
    </row>
    <row r="650" spans="1:62"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20"/>
      <c r="BH650" s="20"/>
      <c r="BI650" s="20"/>
      <c r="BJ650" s="20"/>
    </row>
    <row r="651" spans="1:62"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20"/>
      <c r="BH651" s="20"/>
      <c r="BI651" s="20"/>
      <c r="BJ651" s="20"/>
    </row>
    <row r="652" spans="1:62"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20"/>
      <c r="BH652" s="20"/>
      <c r="BI652" s="20"/>
      <c r="BJ652" s="20"/>
    </row>
    <row r="653" spans="1:62"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20"/>
      <c r="BH653" s="20"/>
      <c r="BI653" s="20"/>
      <c r="BJ653" s="20"/>
    </row>
    <row r="654" spans="1:62"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20"/>
      <c r="BH654" s="20"/>
      <c r="BI654" s="20"/>
      <c r="BJ654" s="20"/>
    </row>
    <row r="655" spans="1:62"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20"/>
      <c r="BH655" s="20"/>
      <c r="BI655" s="20"/>
      <c r="BJ655" s="20"/>
    </row>
    <row r="656" spans="1:62"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20"/>
      <c r="BH656" s="20"/>
      <c r="BI656" s="20"/>
      <c r="BJ656" s="20"/>
    </row>
    <row r="657" spans="1:62"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20"/>
      <c r="BH657" s="20"/>
      <c r="BI657" s="20"/>
      <c r="BJ657" s="20"/>
    </row>
    <row r="658" spans="1:62"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20"/>
      <c r="BH658" s="20"/>
      <c r="BI658" s="20"/>
      <c r="BJ658" s="20"/>
    </row>
    <row r="659" spans="1:62"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20"/>
      <c r="BH659" s="20"/>
      <c r="BI659" s="20"/>
      <c r="BJ659" s="20"/>
    </row>
    <row r="660" spans="1:62"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20"/>
      <c r="BH660" s="20"/>
      <c r="BI660" s="20"/>
      <c r="BJ660" s="20"/>
    </row>
    <row r="661" spans="1:62"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20"/>
      <c r="BH661" s="20"/>
      <c r="BI661" s="20"/>
      <c r="BJ661" s="20"/>
    </row>
    <row r="662" spans="1:62"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20"/>
      <c r="BH662" s="20"/>
      <c r="BI662" s="20"/>
      <c r="BJ662" s="20"/>
    </row>
    <row r="663" spans="1:62"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20"/>
      <c r="BH663" s="20"/>
      <c r="BI663" s="20"/>
      <c r="BJ663" s="20"/>
    </row>
    <row r="664" spans="1:62"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20"/>
      <c r="BH664" s="20"/>
      <c r="BI664" s="20"/>
      <c r="BJ664" s="20"/>
    </row>
    <row r="665" spans="1:62"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20"/>
      <c r="BH665" s="20"/>
      <c r="BI665" s="20"/>
      <c r="BJ665" s="20"/>
    </row>
    <row r="666" spans="1:62"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20"/>
      <c r="BH666" s="20"/>
      <c r="BI666" s="20"/>
      <c r="BJ666" s="20"/>
    </row>
    <row r="667" spans="1:62"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20"/>
      <c r="BH667" s="20"/>
      <c r="BI667" s="20"/>
      <c r="BJ667" s="20"/>
    </row>
    <row r="668" spans="1:62"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20"/>
      <c r="BH668" s="20"/>
      <c r="BI668" s="20"/>
      <c r="BJ668" s="20"/>
    </row>
    <row r="669" spans="1:62"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20"/>
      <c r="BH669" s="20"/>
      <c r="BI669" s="20"/>
      <c r="BJ669" s="20"/>
    </row>
    <row r="670" spans="1:62"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20"/>
      <c r="BH670" s="20"/>
      <c r="BI670" s="20"/>
      <c r="BJ670" s="20"/>
    </row>
    <row r="671" spans="1:62"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20"/>
      <c r="BG671" s="20"/>
      <c r="BH671" s="20"/>
      <c r="BI671" s="20"/>
      <c r="BJ671" s="20"/>
    </row>
    <row r="672" spans="1:62"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20"/>
      <c r="BG672" s="20"/>
      <c r="BH672" s="20"/>
      <c r="BI672" s="20"/>
      <c r="BJ672" s="20"/>
    </row>
    <row r="673" spans="1:62"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20"/>
      <c r="BG673" s="20"/>
      <c r="BH673" s="20"/>
      <c r="BI673" s="20"/>
      <c r="BJ673" s="20"/>
    </row>
    <row r="674" spans="1:62"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20"/>
      <c r="BH674" s="20"/>
      <c r="BI674" s="20"/>
      <c r="BJ674" s="20"/>
    </row>
    <row r="675" spans="1:62"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20"/>
      <c r="BH675" s="20"/>
      <c r="BI675" s="20"/>
      <c r="BJ675" s="20"/>
    </row>
    <row r="676" spans="1:62"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row>
    <row r="677" spans="1:62"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row>
    <row r="678" spans="1:62"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20"/>
      <c r="BG678" s="20"/>
      <c r="BH678" s="20"/>
      <c r="BI678" s="20"/>
      <c r="BJ678" s="20"/>
    </row>
    <row r="679" spans="1:62"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20"/>
      <c r="BG679" s="20"/>
      <c r="BH679" s="20"/>
      <c r="BI679" s="20"/>
      <c r="BJ679" s="20"/>
    </row>
    <row r="680" spans="1:62"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20"/>
      <c r="BG680" s="20"/>
      <c r="BH680" s="20"/>
      <c r="BI680" s="20"/>
      <c r="BJ680" s="20"/>
    </row>
    <row r="681" spans="1:62"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20"/>
      <c r="BG681" s="20"/>
      <c r="BH681" s="20"/>
      <c r="BI681" s="20"/>
      <c r="BJ681" s="20"/>
    </row>
    <row r="682" spans="1:62"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20"/>
      <c r="BG682" s="20"/>
      <c r="BH682" s="20"/>
      <c r="BI682" s="20"/>
      <c r="BJ682" s="20"/>
    </row>
    <row r="683" spans="1:62"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20"/>
      <c r="BG683" s="20"/>
      <c r="BH683" s="20"/>
      <c r="BI683" s="20"/>
      <c r="BJ683" s="20"/>
    </row>
    <row r="684" spans="1:62"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20"/>
      <c r="BG684" s="20"/>
      <c r="BH684" s="20"/>
      <c r="BI684" s="20"/>
      <c r="BJ684" s="20"/>
    </row>
    <row r="685" spans="1:62"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20"/>
      <c r="BG685" s="20"/>
      <c r="BH685" s="20"/>
      <c r="BI685" s="20"/>
      <c r="BJ685" s="20"/>
    </row>
    <row r="686" spans="1:62"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20"/>
      <c r="BG686" s="20"/>
      <c r="BH686" s="20"/>
      <c r="BI686" s="20"/>
      <c r="BJ686" s="20"/>
    </row>
    <row r="687" spans="1:62"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20"/>
      <c r="BG687" s="20"/>
      <c r="BH687" s="20"/>
      <c r="BI687" s="20"/>
      <c r="BJ687" s="20"/>
    </row>
    <row r="688" spans="1:62"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20"/>
      <c r="BG688" s="20"/>
      <c r="BH688" s="20"/>
      <c r="BI688" s="20"/>
      <c r="BJ688" s="20"/>
    </row>
    <row r="689" spans="1:62"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20"/>
      <c r="BG689" s="20"/>
      <c r="BH689" s="20"/>
      <c r="BI689" s="20"/>
      <c r="BJ689" s="20"/>
    </row>
    <row r="690" spans="1:62"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20"/>
      <c r="BG690" s="20"/>
      <c r="BH690" s="20"/>
      <c r="BI690" s="20"/>
      <c r="BJ690" s="20"/>
    </row>
    <row r="691" spans="1:62"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20"/>
      <c r="BG691" s="20"/>
      <c r="BH691" s="20"/>
      <c r="BI691" s="20"/>
      <c r="BJ691" s="20"/>
    </row>
    <row r="692" spans="1:62"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20"/>
      <c r="BG692" s="20"/>
      <c r="BH692" s="20"/>
      <c r="BI692" s="20"/>
      <c r="BJ692" s="20"/>
    </row>
    <row r="693" spans="1:62"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20"/>
      <c r="BG693" s="20"/>
      <c r="BH693" s="20"/>
      <c r="BI693" s="20"/>
      <c r="BJ693" s="20"/>
    </row>
    <row r="694" spans="1:62"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20"/>
      <c r="BG694" s="20"/>
      <c r="BH694" s="20"/>
      <c r="BI694" s="20"/>
      <c r="BJ694" s="20"/>
    </row>
    <row r="695" spans="1:62"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20"/>
      <c r="BG695" s="20"/>
      <c r="BH695" s="20"/>
      <c r="BI695" s="20"/>
      <c r="BJ695" s="20"/>
    </row>
    <row r="696" spans="1:62"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20"/>
      <c r="BG696" s="20"/>
      <c r="BH696" s="20"/>
      <c r="BI696" s="20"/>
      <c r="BJ696" s="20"/>
    </row>
    <row r="697" spans="1:62"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20"/>
      <c r="BG697" s="20"/>
      <c r="BH697" s="20"/>
      <c r="BI697" s="20"/>
      <c r="BJ697" s="20"/>
    </row>
    <row r="698" spans="1:62"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20"/>
      <c r="BG698" s="20"/>
      <c r="BH698" s="20"/>
      <c r="BI698" s="20"/>
      <c r="BJ698" s="20"/>
    </row>
    <row r="699" spans="1:62"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20"/>
      <c r="BG699" s="20"/>
      <c r="BH699" s="20"/>
      <c r="BI699" s="20"/>
      <c r="BJ699" s="20"/>
    </row>
    <row r="700" spans="1:62"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20"/>
      <c r="BG700" s="20"/>
      <c r="BH700" s="20"/>
      <c r="BI700" s="20"/>
      <c r="BJ700" s="20"/>
    </row>
    <row r="701" spans="1:62"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20"/>
      <c r="BG701" s="20"/>
      <c r="BH701" s="20"/>
      <c r="BI701" s="20"/>
      <c r="BJ701" s="20"/>
    </row>
    <row r="702" spans="1:62"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20"/>
      <c r="BG702" s="20"/>
      <c r="BH702" s="20"/>
      <c r="BI702" s="20"/>
      <c r="BJ702" s="20"/>
    </row>
    <row r="703" spans="1:62"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20"/>
      <c r="BG703" s="20"/>
      <c r="BH703" s="20"/>
      <c r="BI703" s="20"/>
      <c r="BJ703" s="20"/>
    </row>
    <row r="704" spans="1:62"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20"/>
      <c r="BG704" s="20"/>
      <c r="BH704" s="20"/>
      <c r="BI704" s="20"/>
      <c r="BJ704" s="20"/>
    </row>
    <row r="705" spans="1:62"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20"/>
      <c r="BG705" s="20"/>
      <c r="BH705" s="20"/>
      <c r="BI705" s="20"/>
      <c r="BJ705" s="20"/>
    </row>
    <row r="706" spans="1:62"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20"/>
      <c r="BG706" s="20"/>
      <c r="BH706" s="20"/>
      <c r="BI706" s="20"/>
      <c r="BJ706" s="20"/>
    </row>
    <row r="707" spans="1:62"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20"/>
      <c r="BG707" s="20"/>
      <c r="BH707" s="20"/>
      <c r="BI707" s="20"/>
      <c r="BJ707" s="20"/>
    </row>
    <row r="708" spans="1:62"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20"/>
      <c r="BG708" s="20"/>
      <c r="BH708" s="20"/>
      <c r="BI708" s="20"/>
      <c r="BJ708" s="20"/>
    </row>
    <row r="709" spans="1:62"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20"/>
      <c r="BG709" s="20"/>
      <c r="BH709" s="20"/>
      <c r="BI709" s="20"/>
      <c r="BJ709" s="20"/>
    </row>
    <row r="710" spans="1:62"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20"/>
      <c r="BG710" s="20"/>
      <c r="BH710" s="20"/>
      <c r="BI710" s="20"/>
      <c r="BJ710" s="20"/>
    </row>
    <row r="711" spans="1:62"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20"/>
      <c r="BG711" s="20"/>
      <c r="BH711" s="20"/>
      <c r="BI711" s="20"/>
      <c r="BJ711" s="20"/>
    </row>
    <row r="712" spans="1:62"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20"/>
      <c r="BG712" s="20"/>
      <c r="BH712" s="20"/>
      <c r="BI712" s="20"/>
      <c r="BJ712" s="20"/>
    </row>
    <row r="713" spans="1:62"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20"/>
      <c r="BG713" s="20"/>
      <c r="BH713" s="20"/>
      <c r="BI713" s="20"/>
      <c r="BJ713" s="20"/>
    </row>
    <row r="714" spans="1:62"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20"/>
      <c r="BG714" s="20"/>
      <c r="BH714" s="20"/>
      <c r="BI714" s="20"/>
      <c r="BJ714" s="20"/>
    </row>
    <row r="715" spans="1:62"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20"/>
      <c r="BG715" s="20"/>
      <c r="BH715" s="20"/>
      <c r="BI715" s="20"/>
      <c r="BJ715" s="20"/>
    </row>
    <row r="716" spans="1:62"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20"/>
      <c r="BG716" s="20"/>
      <c r="BH716" s="20"/>
      <c r="BI716" s="20"/>
      <c r="BJ716" s="20"/>
    </row>
    <row r="717" spans="1:62"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20"/>
      <c r="BG717" s="20"/>
      <c r="BH717" s="20"/>
      <c r="BI717" s="20"/>
      <c r="BJ717" s="20"/>
    </row>
    <row r="718" spans="1:62"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20"/>
      <c r="BG718" s="20"/>
      <c r="BH718" s="20"/>
      <c r="BI718" s="20"/>
      <c r="BJ718" s="20"/>
    </row>
    <row r="719" spans="1:62"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20"/>
      <c r="BG719" s="20"/>
      <c r="BH719" s="20"/>
      <c r="BI719" s="20"/>
      <c r="BJ719" s="20"/>
    </row>
    <row r="720" spans="1:62"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20"/>
      <c r="BG720" s="20"/>
      <c r="BH720" s="20"/>
      <c r="BI720" s="20"/>
      <c r="BJ720" s="20"/>
    </row>
    <row r="721" spans="1:62"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20"/>
      <c r="BG721" s="20"/>
      <c r="BH721" s="20"/>
      <c r="BI721" s="20"/>
      <c r="BJ721" s="20"/>
    </row>
    <row r="722" spans="1:62"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20"/>
      <c r="BG722" s="20"/>
      <c r="BH722" s="20"/>
      <c r="BI722" s="20"/>
      <c r="BJ722" s="20"/>
    </row>
    <row r="723" spans="1:62"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20"/>
      <c r="BG723" s="20"/>
      <c r="BH723" s="20"/>
      <c r="BI723" s="20"/>
      <c r="BJ723" s="20"/>
    </row>
    <row r="724" spans="1:62"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20"/>
      <c r="BG724" s="20"/>
      <c r="BH724" s="20"/>
      <c r="BI724" s="20"/>
      <c r="BJ724" s="20"/>
    </row>
    <row r="725" spans="1:62"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20"/>
      <c r="BG725" s="20"/>
      <c r="BH725" s="20"/>
      <c r="BI725" s="20"/>
      <c r="BJ725" s="20"/>
    </row>
    <row r="726" spans="1:62"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20"/>
      <c r="BG726" s="20"/>
      <c r="BH726" s="20"/>
      <c r="BI726" s="20"/>
      <c r="BJ726" s="20"/>
    </row>
    <row r="727" spans="1:62"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20"/>
      <c r="BG727" s="20"/>
      <c r="BH727" s="20"/>
      <c r="BI727" s="20"/>
      <c r="BJ727" s="20"/>
    </row>
    <row r="728" spans="1:62"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20"/>
      <c r="BG728" s="20"/>
      <c r="BH728" s="20"/>
      <c r="BI728" s="20"/>
      <c r="BJ728" s="20"/>
    </row>
    <row r="729" spans="1:62"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20"/>
      <c r="BG729" s="20"/>
      <c r="BH729" s="20"/>
      <c r="BI729" s="20"/>
      <c r="BJ729" s="20"/>
    </row>
    <row r="730" spans="1:62"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20"/>
      <c r="BG730" s="20"/>
      <c r="BH730" s="20"/>
      <c r="BI730" s="20"/>
      <c r="BJ730" s="20"/>
    </row>
    <row r="731" spans="1:62"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20"/>
      <c r="BG731" s="20"/>
      <c r="BH731" s="20"/>
      <c r="BI731" s="20"/>
      <c r="BJ731" s="20"/>
    </row>
    <row r="732" spans="1:62"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20"/>
      <c r="BG732" s="20"/>
      <c r="BH732" s="20"/>
      <c r="BI732" s="20"/>
      <c r="BJ732" s="20"/>
    </row>
    <row r="733" spans="1:62"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20"/>
      <c r="BG733" s="20"/>
      <c r="BH733" s="20"/>
      <c r="BI733" s="20"/>
      <c r="BJ733" s="20"/>
    </row>
    <row r="734" spans="1:62"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20"/>
      <c r="BG734" s="20"/>
      <c r="BH734" s="20"/>
      <c r="BI734" s="20"/>
      <c r="BJ734" s="20"/>
    </row>
    <row r="735" spans="1:62"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20"/>
      <c r="BG735" s="20"/>
      <c r="BH735" s="20"/>
      <c r="BI735" s="20"/>
      <c r="BJ735" s="20"/>
    </row>
    <row r="736" spans="1:62"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20"/>
      <c r="BH736" s="20"/>
      <c r="BI736" s="20"/>
      <c r="BJ736" s="20"/>
    </row>
    <row r="737" spans="1:62"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20"/>
      <c r="BG737" s="20"/>
      <c r="BH737" s="20"/>
      <c r="BI737" s="20"/>
      <c r="BJ737" s="20"/>
    </row>
    <row r="738" spans="1:62"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20"/>
      <c r="BG738" s="20"/>
      <c r="BH738" s="20"/>
      <c r="BI738" s="20"/>
      <c r="BJ738" s="20"/>
    </row>
    <row r="739" spans="1:62"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20"/>
      <c r="BG739" s="20"/>
      <c r="BH739" s="20"/>
      <c r="BI739" s="20"/>
      <c r="BJ739" s="20"/>
    </row>
    <row r="740" spans="1:62"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20"/>
      <c r="BG740" s="20"/>
      <c r="BH740" s="20"/>
      <c r="BI740" s="20"/>
      <c r="BJ740" s="20"/>
    </row>
    <row r="741" spans="1:62"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20"/>
      <c r="BG741" s="20"/>
      <c r="BH741" s="20"/>
      <c r="BI741" s="20"/>
      <c r="BJ741" s="20"/>
    </row>
    <row r="742" spans="1:62"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20"/>
      <c r="BG742" s="20"/>
      <c r="BH742" s="20"/>
      <c r="BI742" s="20"/>
      <c r="BJ742" s="20"/>
    </row>
    <row r="743" spans="1:62"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20"/>
      <c r="BG743" s="20"/>
      <c r="BH743" s="20"/>
      <c r="BI743" s="20"/>
      <c r="BJ743" s="20"/>
    </row>
    <row r="744" spans="1:62"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20"/>
      <c r="BG744" s="20"/>
      <c r="BH744" s="20"/>
      <c r="BI744" s="20"/>
      <c r="BJ744" s="20"/>
    </row>
    <row r="745" spans="1:62"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20"/>
      <c r="BG745" s="20"/>
      <c r="BH745" s="20"/>
      <c r="BI745" s="20"/>
      <c r="BJ745" s="20"/>
    </row>
    <row r="746" spans="1:62"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20"/>
      <c r="BG746" s="20"/>
      <c r="BH746" s="20"/>
      <c r="BI746" s="20"/>
      <c r="BJ746" s="20"/>
    </row>
    <row r="747" spans="1:62"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20"/>
      <c r="BG747" s="20"/>
      <c r="BH747" s="20"/>
      <c r="BI747" s="20"/>
      <c r="BJ747" s="20"/>
    </row>
    <row r="748" spans="1:62"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20"/>
      <c r="BG748" s="20"/>
      <c r="BH748" s="20"/>
      <c r="BI748" s="20"/>
      <c r="BJ748" s="20"/>
    </row>
    <row r="749" spans="1:62"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20"/>
      <c r="BG749" s="20"/>
      <c r="BH749" s="20"/>
      <c r="BI749" s="20"/>
      <c r="BJ749" s="20"/>
    </row>
    <row r="750" spans="1:62"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20"/>
      <c r="BH750" s="20"/>
      <c r="BI750" s="20"/>
      <c r="BJ750" s="20"/>
    </row>
    <row r="751" spans="1:62"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20"/>
      <c r="BH751" s="20"/>
      <c r="BI751" s="20"/>
      <c r="BJ751" s="20"/>
    </row>
    <row r="752" spans="1:62"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20"/>
      <c r="BG752" s="20"/>
      <c r="BH752" s="20"/>
      <c r="BI752" s="20"/>
      <c r="BJ752" s="20"/>
    </row>
    <row r="753" spans="1:62"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20"/>
      <c r="BG753" s="20"/>
      <c r="BH753" s="20"/>
      <c r="BI753" s="20"/>
      <c r="BJ753" s="20"/>
    </row>
    <row r="754" spans="1:62"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20"/>
      <c r="BG754" s="20"/>
      <c r="BH754" s="20"/>
      <c r="BI754" s="20"/>
      <c r="BJ754" s="20"/>
    </row>
    <row r="755" spans="1:62"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c r="BB755" s="20"/>
      <c r="BC755" s="20"/>
      <c r="BD755" s="20"/>
      <c r="BE755" s="20"/>
      <c r="BF755" s="20"/>
      <c r="BG755" s="20"/>
      <c r="BH755" s="20"/>
      <c r="BI755" s="20"/>
      <c r="BJ755" s="20"/>
    </row>
    <row r="756" spans="1:62"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20"/>
      <c r="BG756" s="20"/>
      <c r="BH756" s="20"/>
      <c r="BI756" s="20"/>
      <c r="BJ756" s="20"/>
    </row>
    <row r="757" spans="1:62"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20"/>
      <c r="BG757" s="20"/>
      <c r="BH757" s="20"/>
      <c r="BI757" s="20"/>
      <c r="BJ757" s="20"/>
    </row>
    <row r="758" spans="1:62"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20"/>
      <c r="BG758" s="20"/>
      <c r="BH758" s="20"/>
      <c r="BI758" s="20"/>
      <c r="BJ758" s="20"/>
    </row>
    <row r="759" spans="1:62"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c r="BB759" s="20"/>
      <c r="BC759" s="20"/>
      <c r="BD759" s="20"/>
      <c r="BE759" s="20"/>
      <c r="BF759" s="20"/>
      <c r="BG759" s="20"/>
      <c r="BH759" s="20"/>
      <c r="BI759" s="20"/>
      <c r="BJ759" s="20"/>
    </row>
    <row r="760" spans="1:62"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c r="BB760" s="20"/>
      <c r="BC760" s="20"/>
      <c r="BD760" s="20"/>
      <c r="BE760" s="20"/>
      <c r="BF760" s="20"/>
      <c r="BG760" s="20"/>
      <c r="BH760" s="20"/>
      <c r="BI760" s="20"/>
      <c r="BJ760" s="20"/>
    </row>
    <row r="761" spans="1:62"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20"/>
      <c r="BG761" s="20"/>
      <c r="BH761" s="20"/>
      <c r="BI761" s="20"/>
      <c r="BJ761" s="20"/>
    </row>
    <row r="762" spans="1:62"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20"/>
      <c r="BG762" s="20"/>
      <c r="BH762" s="20"/>
      <c r="BI762" s="20"/>
      <c r="BJ762" s="20"/>
    </row>
    <row r="763" spans="1:62"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20"/>
      <c r="BG763" s="20"/>
      <c r="BH763" s="20"/>
      <c r="BI763" s="20"/>
      <c r="BJ763" s="20"/>
    </row>
    <row r="764" spans="1:62"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20"/>
      <c r="BG764" s="20"/>
      <c r="BH764" s="20"/>
      <c r="BI764" s="20"/>
      <c r="BJ764" s="20"/>
    </row>
    <row r="765" spans="1:62"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c r="BB765" s="20"/>
      <c r="BC765" s="20"/>
      <c r="BD765" s="20"/>
      <c r="BE765" s="20"/>
      <c r="BF765" s="20"/>
      <c r="BG765" s="20"/>
      <c r="BH765" s="20"/>
      <c r="BI765" s="20"/>
      <c r="BJ765" s="20"/>
    </row>
    <row r="766" spans="1:62"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c r="BB766" s="20"/>
      <c r="BC766" s="20"/>
      <c r="BD766" s="20"/>
      <c r="BE766" s="20"/>
      <c r="BF766" s="20"/>
      <c r="BG766" s="20"/>
      <c r="BH766" s="20"/>
      <c r="BI766" s="20"/>
      <c r="BJ766" s="20"/>
    </row>
    <row r="767" spans="1:62"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c r="BB767" s="20"/>
      <c r="BC767" s="20"/>
      <c r="BD767" s="20"/>
      <c r="BE767" s="20"/>
      <c r="BF767" s="20"/>
      <c r="BG767" s="20"/>
      <c r="BH767" s="20"/>
      <c r="BI767" s="20"/>
      <c r="BJ767" s="20"/>
    </row>
    <row r="768" spans="1:62"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c r="BB768" s="20"/>
      <c r="BC768" s="20"/>
      <c r="BD768" s="20"/>
      <c r="BE768" s="20"/>
      <c r="BF768" s="20"/>
      <c r="BG768" s="20"/>
      <c r="BH768" s="20"/>
      <c r="BI768" s="20"/>
      <c r="BJ768" s="20"/>
    </row>
    <row r="769" spans="1:62"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c r="BB769" s="20"/>
      <c r="BC769" s="20"/>
      <c r="BD769" s="20"/>
      <c r="BE769" s="20"/>
      <c r="BF769" s="20"/>
      <c r="BG769" s="20"/>
      <c r="BH769" s="20"/>
      <c r="BI769" s="20"/>
      <c r="BJ769" s="20"/>
    </row>
    <row r="770" spans="1:62"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c r="BB770" s="20"/>
      <c r="BC770" s="20"/>
      <c r="BD770" s="20"/>
      <c r="BE770" s="20"/>
      <c r="BF770" s="20"/>
      <c r="BG770" s="20"/>
      <c r="BH770" s="20"/>
      <c r="BI770" s="20"/>
      <c r="BJ770" s="20"/>
    </row>
    <row r="771" spans="1:62"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c r="BB771" s="20"/>
      <c r="BC771" s="20"/>
      <c r="BD771" s="20"/>
      <c r="BE771" s="20"/>
      <c r="BF771" s="20"/>
      <c r="BG771" s="20"/>
      <c r="BH771" s="20"/>
      <c r="BI771" s="20"/>
      <c r="BJ771" s="20"/>
    </row>
    <row r="772" spans="1:62"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c r="BB772" s="20"/>
      <c r="BC772" s="20"/>
      <c r="BD772" s="20"/>
      <c r="BE772" s="20"/>
      <c r="BF772" s="20"/>
      <c r="BG772" s="20"/>
      <c r="BH772" s="20"/>
      <c r="BI772" s="20"/>
      <c r="BJ772" s="20"/>
    </row>
    <row r="773" spans="1:62"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c r="BB773" s="20"/>
      <c r="BC773" s="20"/>
      <c r="BD773" s="20"/>
      <c r="BE773" s="20"/>
      <c r="BF773" s="20"/>
      <c r="BG773" s="20"/>
      <c r="BH773" s="20"/>
      <c r="BI773" s="20"/>
      <c r="BJ773" s="20"/>
    </row>
    <row r="774" spans="1:62"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c r="BB774" s="20"/>
      <c r="BC774" s="20"/>
      <c r="BD774" s="20"/>
      <c r="BE774" s="20"/>
      <c r="BF774" s="20"/>
      <c r="BG774" s="20"/>
      <c r="BH774" s="20"/>
      <c r="BI774" s="20"/>
      <c r="BJ774" s="20"/>
    </row>
    <row r="775" spans="1:62"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c r="BB775" s="20"/>
      <c r="BC775" s="20"/>
      <c r="BD775" s="20"/>
      <c r="BE775" s="20"/>
      <c r="BF775" s="20"/>
      <c r="BG775" s="20"/>
      <c r="BH775" s="20"/>
      <c r="BI775" s="20"/>
      <c r="BJ775" s="20"/>
    </row>
    <row r="776" spans="1:62"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c r="BB776" s="20"/>
      <c r="BC776" s="20"/>
      <c r="BD776" s="20"/>
      <c r="BE776" s="20"/>
      <c r="BF776" s="20"/>
      <c r="BG776" s="20"/>
      <c r="BH776" s="20"/>
      <c r="BI776" s="20"/>
      <c r="BJ776" s="20"/>
    </row>
    <row r="777" spans="1:62"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c r="BB777" s="20"/>
      <c r="BC777" s="20"/>
      <c r="BD777" s="20"/>
      <c r="BE777" s="20"/>
      <c r="BF777" s="20"/>
      <c r="BG777" s="20"/>
      <c r="BH777" s="20"/>
      <c r="BI777" s="20"/>
      <c r="BJ777" s="20"/>
    </row>
    <row r="778" spans="1:62"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c r="BB778" s="20"/>
      <c r="BC778" s="20"/>
      <c r="BD778" s="20"/>
      <c r="BE778" s="20"/>
      <c r="BF778" s="20"/>
      <c r="BG778" s="20"/>
      <c r="BH778" s="20"/>
      <c r="BI778" s="20"/>
      <c r="BJ778" s="20"/>
    </row>
    <row r="779" spans="1:62"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c r="BB779" s="20"/>
      <c r="BC779" s="20"/>
      <c r="BD779" s="20"/>
      <c r="BE779" s="20"/>
      <c r="BF779" s="20"/>
      <c r="BG779" s="20"/>
      <c r="BH779" s="20"/>
      <c r="BI779" s="20"/>
      <c r="BJ779" s="20"/>
    </row>
    <row r="780" spans="1:62"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c r="BB780" s="20"/>
      <c r="BC780" s="20"/>
      <c r="BD780" s="20"/>
      <c r="BE780" s="20"/>
      <c r="BF780" s="20"/>
      <c r="BG780" s="20"/>
      <c r="BH780" s="20"/>
      <c r="BI780" s="20"/>
      <c r="BJ780" s="20"/>
    </row>
    <row r="781" spans="1:62"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c r="BB781" s="20"/>
      <c r="BC781" s="20"/>
      <c r="BD781" s="20"/>
      <c r="BE781" s="20"/>
      <c r="BF781" s="20"/>
      <c r="BG781" s="20"/>
      <c r="BH781" s="20"/>
      <c r="BI781" s="20"/>
      <c r="BJ781" s="20"/>
    </row>
    <row r="782" spans="1:62"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c r="BB782" s="20"/>
      <c r="BC782" s="20"/>
      <c r="BD782" s="20"/>
      <c r="BE782" s="20"/>
      <c r="BF782" s="20"/>
      <c r="BG782" s="20"/>
      <c r="BH782" s="20"/>
      <c r="BI782" s="20"/>
      <c r="BJ782" s="20"/>
    </row>
    <row r="783" spans="1:62"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c r="BB783" s="20"/>
      <c r="BC783" s="20"/>
      <c r="BD783" s="20"/>
      <c r="BE783" s="20"/>
      <c r="BF783" s="20"/>
      <c r="BG783" s="20"/>
      <c r="BH783" s="20"/>
      <c r="BI783" s="20"/>
      <c r="BJ783" s="20"/>
    </row>
    <row r="784" spans="1:62"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c r="BB784" s="20"/>
      <c r="BC784" s="20"/>
      <c r="BD784" s="20"/>
      <c r="BE784" s="20"/>
      <c r="BF784" s="20"/>
      <c r="BG784" s="20"/>
      <c r="BH784" s="20"/>
      <c r="BI784" s="20"/>
      <c r="BJ784" s="20"/>
    </row>
    <row r="785" spans="1:62"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c r="BB785" s="20"/>
      <c r="BC785" s="20"/>
      <c r="BD785" s="20"/>
      <c r="BE785" s="20"/>
      <c r="BF785" s="20"/>
      <c r="BG785" s="20"/>
      <c r="BH785" s="20"/>
      <c r="BI785" s="20"/>
      <c r="BJ785" s="20"/>
    </row>
    <row r="786" spans="1:62"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c r="BB786" s="20"/>
      <c r="BC786" s="20"/>
      <c r="BD786" s="20"/>
      <c r="BE786" s="20"/>
      <c r="BF786" s="20"/>
      <c r="BG786" s="20"/>
      <c r="BH786" s="20"/>
      <c r="BI786" s="20"/>
      <c r="BJ786" s="20"/>
    </row>
    <row r="787" spans="1:62"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c r="BB787" s="20"/>
      <c r="BC787" s="20"/>
      <c r="BD787" s="20"/>
      <c r="BE787" s="20"/>
      <c r="BF787" s="20"/>
      <c r="BG787" s="20"/>
      <c r="BH787" s="20"/>
      <c r="BI787" s="20"/>
      <c r="BJ787" s="20"/>
    </row>
    <row r="788" spans="1:62"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c r="BB788" s="20"/>
      <c r="BC788" s="20"/>
      <c r="BD788" s="20"/>
      <c r="BE788" s="20"/>
      <c r="BF788" s="20"/>
      <c r="BG788" s="20"/>
      <c r="BH788" s="20"/>
      <c r="BI788" s="20"/>
      <c r="BJ788" s="20"/>
    </row>
    <row r="789" spans="1:62"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c r="BB789" s="20"/>
      <c r="BC789" s="20"/>
      <c r="BD789" s="20"/>
      <c r="BE789" s="20"/>
      <c r="BF789" s="20"/>
      <c r="BG789" s="20"/>
      <c r="BH789" s="20"/>
      <c r="BI789" s="20"/>
      <c r="BJ789" s="20"/>
    </row>
    <row r="790" spans="1:62"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c r="BB790" s="20"/>
      <c r="BC790" s="20"/>
      <c r="BD790" s="20"/>
      <c r="BE790" s="20"/>
      <c r="BF790" s="20"/>
      <c r="BG790" s="20"/>
      <c r="BH790" s="20"/>
      <c r="BI790" s="20"/>
      <c r="BJ790" s="20"/>
    </row>
    <row r="791" spans="1:62"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c r="AY791" s="20"/>
      <c r="AZ791" s="20"/>
      <c r="BA791" s="20"/>
      <c r="BB791" s="20"/>
      <c r="BC791" s="20"/>
      <c r="BD791" s="20"/>
      <c r="BE791" s="20"/>
      <c r="BF791" s="20"/>
      <c r="BG791" s="20"/>
      <c r="BH791" s="20"/>
      <c r="BI791" s="20"/>
      <c r="BJ791" s="20"/>
    </row>
    <row r="792" spans="1:62"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c r="AY792" s="20"/>
      <c r="AZ792" s="20"/>
      <c r="BA792" s="20"/>
      <c r="BB792" s="20"/>
      <c r="BC792" s="20"/>
      <c r="BD792" s="20"/>
      <c r="BE792" s="20"/>
      <c r="BF792" s="20"/>
      <c r="BG792" s="20"/>
      <c r="BH792" s="20"/>
      <c r="BI792" s="20"/>
      <c r="BJ792" s="20"/>
    </row>
    <row r="793" spans="1:62"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c r="AY793" s="20"/>
      <c r="AZ793" s="20"/>
      <c r="BA793" s="20"/>
      <c r="BB793" s="20"/>
      <c r="BC793" s="20"/>
      <c r="BD793" s="20"/>
      <c r="BE793" s="20"/>
      <c r="BF793" s="20"/>
      <c r="BG793" s="20"/>
      <c r="BH793" s="20"/>
      <c r="BI793" s="20"/>
      <c r="BJ793" s="20"/>
    </row>
    <row r="794" spans="1:62"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c r="AY794" s="20"/>
      <c r="AZ794" s="20"/>
      <c r="BA794" s="20"/>
      <c r="BB794" s="20"/>
      <c r="BC794" s="20"/>
      <c r="BD794" s="20"/>
      <c r="BE794" s="20"/>
      <c r="BF794" s="20"/>
      <c r="BG794" s="20"/>
      <c r="BH794" s="20"/>
      <c r="BI794" s="20"/>
      <c r="BJ794" s="20"/>
    </row>
    <row r="795" spans="1:62"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c r="AY795" s="20"/>
      <c r="AZ795" s="20"/>
      <c r="BA795" s="20"/>
      <c r="BB795" s="20"/>
      <c r="BC795" s="20"/>
      <c r="BD795" s="20"/>
      <c r="BE795" s="20"/>
      <c r="BF795" s="20"/>
      <c r="BG795" s="20"/>
      <c r="BH795" s="20"/>
      <c r="BI795" s="20"/>
      <c r="BJ795" s="20"/>
    </row>
    <row r="796" spans="1:62"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c r="AY796" s="20"/>
      <c r="AZ796" s="20"/>
      <c r="BA796" s="20"/>
      <c r="BB796" s="20"/>
      <c r="BC796" s="20"/>
      <c r="BD796" s="20"/>
      <c r="BE796" s="20"/>
      <c r="BF796" s="20"/>
      <c r="BG796" s="20"/>
      <c r="BH796" s="20"/>
      <c r="BI796" s="20"/>
      <c r="BJ796" s="20"/>
    </row>
    <row r="797" spans="1:62"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c r="AY797" s="20"/>
      <c r="AZ797" s="20"/>
      <c r="BA797" s="20"/>
      <c r="BB797" s="20"/>
      <c r="BC797" s="20"/>
      <c r="BD797" s="20"/>
      <c r="BE797" s="20"/>
      <c r="BF797" s="20"/>
      <c r="BG797" s="20"/>
      <c r="BH797" s="20"/>
      <c r="BI797" s="20"/>
      <c r="BJ797" s="20"/>
    </row>
    <row r="798" spans="1:62"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c r="AY798" s="20"/>
      <c r="AZ798" s="20"/>
      <c r="BA798" s="20"/>
      <c r="BB798" s="20"/>
      <c r="BC798" s="20"/>
      <c r="BD798" s="20"/>
      <c r="BE798" s="20"/>
      <c r="BF798" s="20"/>
      <c r="BG798" s="20"/>
      <c r="BH798" s="20"/>
      <c r="BI798" s="20"/>
      <c r="BJ798" s="20"/>
    </row>
    <row r="799" spans="1:62"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c r="AY799" s="20"/>
      <c r="AZ799" s="20"/>
      <c r="BA799" s="20"/>
      <c r="BB799" s="20"/>
      <c r="BC799" s="20"/>
      <c r="BD799" s="20"/>
      <c r="BE799" s="20"/>
      <c r="BF799" s="20"/>
      <c r="BG799" s="20"/>
      <c r="BH799" s="20"/>
      <c r="BI799" s="20"/>
      <c r="BJ799" s="20"/>
    </row>
    <row r="800" spans="1:62"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c r="AY800" s="20"/>
      <c r="AZ800" s="20"/>
      <c r="BA800" s="20"/>
      <c r="BB800" s="20"/>
      <c r="BC800" s="20"/>
      <c r="BD800" s="20"/>
      <c r="BE800" s="20"/>
      <c r="BF800" s="20"/>
      <c r="BG800" s="20"/>
      <c r="BH800" s="20"/>
      <c r="BI800" s="20"/>
      <c r="BJ800" s="20"/>
    </row>
    <row r="801" spans="1:62"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c r="AY801" s="20"/>
      <c r="AZ801" s="20"/>
      <c r="BA801" s="20"/>
      <c r="BB801" s="20"/>
      <c r="BC801" s="20"/>
      <c r="BD801" s="20"/>
      <c r="BE801" s="20"/>
      <c r="BF801" s="20"/>
      <c r="BG801" s="20"/>
      <c r="BH801" s="20"/>
      <c r="BI801" s="20"/>
      <c r="BJ801" s="20"/>
    </row>
    <row r="802" spans="1:62"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c r="AY802" s="20"/>
      <c r="AZ802" s="20"/>
      <c r="BA802" s="20"/>
      <c r="BB802" s="20"/>
      <c r="BC802" s="20"/>
      <c r="BD802" s="20"/>
      <c r="BE802" s="20"/>
      <c r="BF802" s="20"/>
      <c r="BG802" s="20"/>
      <c r="BH802" s="20"/>
      <c r="BI802" s="20"/>
      <c r="BJ802" s="20"/>
    </row>
    <row r="803" spans="1:62"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c r="AY803" s="20"/>
      <c r="AZ803" s="20"/>
      <c r="BA803" s="20"/>
      <c r="BB803" s="20"/>
      <c r="BC803" s="20"/>
      <c r="BD803" s="20"/>
      <c r="BE803" s="20"/>
      <c r="BF803" s="20"/>
      <c r="BG803" s="20"/>
      <c r="BH803" s="20"/>
      <c r="BI803" s="20"/>
      <c r="BJ803" s="20"/>
    </row>
    <row r="804" spans="1:62"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c r="AY804" s="20"/>
      <c r="AZ804" s="20"/>
      <c r="BA804" s="20"/>
      <c r="BB804" s="20"/>
      <c r="BC804" s="20"/>
      <c r="BD804" s="20"/>
      <c r="BE804" s="20"/>
      <c r="BF804" s="20"/>
      <c r="BG804" s="20"/>
      <c r="BH804" s="20"/>
      <c r="BI804" s="20"/>
      <c r="BJ804" s="20"/>
    </row>
    <row r="805" spans="1:62"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c r="AY805" s="20"/>
      <c r="AZ805" s="20"/>
      <c r="BA805" s="20"/>
      <c r="BB805" s="20"/>
      <c r="BC805" s="20"/>
      <c r="BD805" s="20"/>
      <c r="BE805" s="20"/>
      <c r="BF805" s="20"/>
      <c r="BG805" s="20"/>
      <c r="BH805" s="20"/>
      <c r="BI805" s="20"/>
      <c r="BJ805" s="20"/>
    </row>
    <row r="806" spans="1:62"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c r="AY806" s="20"/>
      <c r="AZ806" s="20"/>
      <c r="BA806" s="20"/>
      <c r="BB806" s="20"/>
      <c r="BC806" s="20"/>
      <c r="BD806" s="20"/>
      <c r="BE806" s="20"/>
      <c r="BF806" s="20"/>
      <c r="BG806" s="20"/>
      <c r="BH806" s="20"/>
      <c r="BI806" s="20"/>
      <c r="BJ806" s="20"/>
    </row>
    <row r="807" spans="1:62"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c r="AY807" s="20"/>
      <c r="AZ807" s="20"/>
      <c r="BA807" s="20"/>
      <c r="BB807" s="20"/>
      <c r="BC807" s="20"/>
      <c r="BD807" s="20"/>
      <c r="BE807" s="20"/>
      <c r="BF807" s="20"/>
      <c r="BG807" s="20"/>
      <c r="BH807" s="20"/>
      <c r="BI807" s="20"/>
      <c r="BJ807" s="20"/>
    </row>
    <row r="808" spans="1:62"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c r="AY808" s="20"/>
      <c r="AZ808" s="20"/>
      <c r="BA808" s="20"/>
      <c r="BB808" s="20"/>
      <c r="BC808" s="20"/>
      <c r="BD808" s="20"/>
      <c r="BE808" s="20"/>
      <c r="BF808" s="20"/>
      <c r="BG808" s="20"/>
      <c r="BH808" s="20"/>
      <c r="BI808" s="20"/>
      <c r="BJ808" s="20"/>
    </row>
    <row r="809" spans="1:62"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c r="AY809" s="20"/>
      <c r="AZ809" s="20"/>
      <c r="BA809" s="20"/>
      <c r="BB809" s="20"/>
      <c r="BC809" s="20"/>
      <c r="BD809" s="20"/>
      <c r="BE809" s="20"/>
      <c r="BF809" s="20"/>
      <c r="BG809" s="20"/>
      <c r="BH809" s="20"/>
      <c r="BI809" s="20"/>
      <c r="BJ809" s="20"/>
    </row>
    <row r="810" spans="1:62"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c r="AY810" s="20"/>
      <c r="AZ810" s="20"/>
      <c r="BA810" s="20"/>
      <c r="BB810" s="20"/>
      <c r="BC810" s="20"/>
      <c r="BD810" s="20"/>
      <c r="BE810" s="20"/>
      <c r="BF810" s="20"/>
      <c r="BG810" s="20"/>
      <c r="BH810" s="20"/>
      <c r="BI810" s="20"/>
      <c r="BJ810" s="20"/>
    </row>
    <row r="811" spans="1:62"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c r="AY811" s="20"/>
      <c r="AZ811" s="20"/>
      <c r="BA811" s="20"/>
      <c r="BB811" s="20"/>
      <c r="BC811" s="20"/>
      <c r="BD811" s="20"/>
      <c r="BE811" s="20"/>
      <c r="BF811" s="20"/>
      <c r="BG811" s="20"/>
      <c r="BH811" s="20"/>
      <c r="BI811" s="20"/>
      <c r="BJ811" s="20"/>
    </row>
    <row r="812" spans="1:62"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c r="AY812" s="20"/>
      <c r="AZ812" s="20"/>
      <c r="BA812" s="20"/>
      <c r="BB812" s="20"/>
      <c r="BC812" s="20"/>
      <c r="BD812" s="20"/>
      <c r="BE812" s="20"/>
      <c r="BF812" s="20"/>
      <c r="BG812" s="20"/>
      <c r="BH812" s="20"/>
      <c r="BI812" s="20"/>
      <c r="BJ812" s="20"/>
    </row>
    <row r="813" spans="1:62"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c r="AY813" s="20"/>
      <c r="AZ813" s="20"/>
      <c r="BA813" s="20"/>
      <c r="BB813" s="20"/>
      <c r="BC813" s="20"/>
      <c r="BD813" s="20"/>
      <c r="BE813" s="20"/>
      <c r="BF813" s="20"/>
      <c r="BG813" s="20"/>
      <c r="BH813" s="20"/>
      <c r="BI813" s="20"/>
      <c r="BJ813" s="20"/>
    </row>
    <row r="814" spans="1:62"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c r="AY814" s="20"/>
      <c r="AZ814" s="20"/>
      <c r="BA814" s="20"/>
      <c r="BB814" s="20"/>
      <c r="BC814" s="20"/>
      <c r="BD814" s="20"/>
      <c r="BE814" s="20"/>
      <c r="BF814" s="20"/>
      <c r="BG814" s="20"/>
      <c r="BH814" s="20"/>
      <c r="BI814" s="20"/>
      <c r="BJ814" s="20"/>
    </row>
    <row r="815" spans="1:62"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c r="AY815" s="20"/>
      <c r="AZ815" s="20"/>
      <c r="BA815" s="20"/>
      <c r="BB815" s="20"/>
      <c r="BC815" s="20"/>
      <c r="BD815" s="20"/>
      <c r="BE815" s="20"/>
      <c r="BF815" s="20"/>
      <c r="BG815" s="20"/>
      <c r="BH815" s="20"/>
      <c r="BI815" s="20"/>
      <c r="BJ815" s="20"/>
    </row>
    <row r="816" spans="1:62"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c r="AY816" s="20"/>
      <c r="AZ816" s="20"/>
      <c r="BA816" s="20"/>
      <c r="BB816" s="20"/>
      <c r="BC816" s="20"/>
      <c r="BD816" s="20"/>
      <c r="BE816" s="20"/>
      <c r="BF816" s="20"/>
      <c r="BG816" s="20"/>
      <c r="BH816" s="20"/>
      <c r="BI816" s="20"/>
      <c r="BJ816" s="20"/>
    </row>
    <row r="817" spans="1:62"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c r="AY817" s="20"/>
      <c r="AZ817" s="20"/>
      <c r="BA817" s="20"/>
      <c r="BB817" s="20"/>
      <c r="BC817" s="20"/>
      <c r="BD817" s="20"/>
      <c r="BE817" s="20"/>
      <c r="BF817" s="20"/>
      <c r="BG817" s="20"/>
      <c r="BH817" s="20"/>
      <c r="BI817" s="20"/>
      <c r="BJ817" s="20"/>
    </row>
    <row r="818" spans="1:62"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c r="AY818" s="20"/>
      <c r="AZ818" s="20"/>
      <c r="BA818" s="20"/>
      <c r="BB818" s="20"/>
      <c r="BC818" s="20"/>
      <c r="BD818" s="20"/>
      <c r="BE818" s="20"/>
      <c r="BF818" s="20"/>
      <c r="BG818" s="20"/>
      <c r="BH818" s="20"/>
      <c r="BI818" s="20"/>
      <c r="BJ818" s="20"/>
    </row>
    <row r="819" spans="1:62"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c r="AY819" s="20"/>
      <c r="AZ819" s="20"/>
      <c r="BA819" s="20"/>
      <c r="BB819" s="20"/>
      <c r="BC819" s="20"/>
      <c r="BD819" s="20"/>
      <c r="BE819" s="20"/>
      <c r="BF819" s="20"/>
      <c r="BG819" s="20"/>
      <c r="BH819" s="20"/>
      <c r="BI819" s="20"/>
      <c r="BJ819" s="20"/>
    </row>
    <row r="820" spans="1:62"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c r="AY820" s="20"/>
      <c r="AZ820" s="20"/>
      <c r="BA820" s="20"/>
      <c r="BB820" s="20"/>
      <c r="BC820" s="20"/>
      <c r="BD820" s="20"/>
      <c r="BE820" s="20"/>
      <c r="BF820" s="20"/>
      <c r="BG820" s="20"/>
      <c r="BH820" s="20"/>
      <c r="BI820" s="20"/>
      <c r="BJ820" s="20"/>
    </row>
    <row r="821" spans="1:62"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c r="AY821" s="20"/>
      <c r="AZ821" s="20"/>
      <c r="BA821" s="20"/>
      <c r="BB821" s="20"/>
      <c r="BC821" s="20"/>
      <c r="BD821" s="20"/>
      <c r="BE821" s="20"/>
      <c r="BF821" s="20"/>
      <c r="BG821" s="20"/>
      <c r="BH821" s="20"/>
      <c r="BI821" s="20"/>
      <c r="BJ821" s="20"/>
    </row>
    <row r="822" spans="1:62"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c r="AY822" s="20"/>
      <c r="AZ822" s="20"/>
      <c r="BA822" s="20"/>
      <c r="BB822" s="20"/>
      <c r="BC822" s="20"/>
      <c r="BD822" s="20"/>
      <c r="BE822" s="20"/>
      <c r="BF822" s="20"/>
      <c r="BG822" s="20"/>
      <c r="BH822" s="20"/>
      <c r="BI822" s="20"/>
      <c r="BJ822" s="20"/>
    </row>
    <row r="823" spans="1:62"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c r="AY823" s="20"/>
      <c r="AZ823" s="20"/>
      <c r="BA823" s="20"/>
      <c r="BB823" s="20"/>
      <c r="BC823" s="20"/>
      <c r="BD823" s="20"/>
      <c r="BE823" s="20"/>
      <c r="BF823" s="20"/>
      <c r="BG823" s="20"/>
      <c r="BH823" s="20"/>
      <c r="BI823" s="20"/>
      <c r="BJ823" s="20"/>
    </row>
    <row r="824" spans="1:62"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c r="AY824" s="20"/>
      <c r="AZ824" s="20"/>
      <c r="BA824" s="20"/>
      <c r="BB824" s="20"/>
      <c r="BC824" s="20"/>
      <c r="BD824" s="20"/>
      <c r="BE824" s="20"/>
      <c r="BF824" s="20"/>
      <c r="BG824" s="20"/>
      <c r="BH824" s="20"/>
      <c r="BI824" s="20"/>
      <c r="BJ824" s="20"/>
    </row>
    <row r="825" spans="1:62"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c r="AY825" s="20"/>
      <c r="AZ825" s="20"/>
      <c r="BA825" s="20"/>
      <c r="BB825" s="20"/>
      <c r="BC825" s="20"/>
      <c r="BD825" s="20"/>
      <c r="BE825" s="20"/>
      <c r="BF825" s="20"/>
      <c r="BG825" s="20"/>
      <c r="BH825" s="20"/>
      <c r="BI825" s="20"/>
      <c r="BJ825" s="20"/>
    </row>
    <row r="826" spans="1:62"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c r="AY826" s="20"/>
      <c r="AZ826" s="20"/>
      <c r="BA826" s="20"/>
      <c r="BB826" s="20"/>
      <c r="BC826" s="20"/>
      <c r="BD826" s="20"/>
      <c r="BE826" s="20"/>
      <c r="BF826" s="20"/>
      <c r="BG826" s="20"/>
      <c r="BH826" s="20"/>
      <c r="BI826" s="20"/>
      <c r="BJ826" s="20"/>
    </row>
    <row r="827" spans="1:62"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c r="AY827" s="20"/>
      <c r="AZ827" s="20"/>
      <c r="BA827" s="20"/>
      <c r="BB827" s="20"/>
      <c r="BC827" s="20"/>
      <c r="BD827" s="20"/>
      <c r="BE827" s="20"/>
      <c r="BF827" s="20"/>
      <c r="BG827" s="20"/>
      <c r="BH827" s="20"/>
      <c r="BI827" s="20"/>
      <c r="BJ827" s="20"/>
    </row>
    <row r="828" spans="1:62"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c r="AY828" s="20"/>
      <c r="AZ828" s="20"/>
      <c r="BA828" s="20"/>
      <c r="BB828" s="20"/>
      <c r="BC828" s="20"/>
      <c r="BD828" s="20"/>
      <c r="BE828" s="20"/>
      <c r="BF828" s="20"/>
      <c r="BG828" s="20"/>
      <c r="BH828" s="20"/>
      <c r="BI828" s="20"/>
      <c r="BJ828" s="20"/>
    </row>
    <row r="829" spans="1:62"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c r="AY829" s="20"/>
      <c r="AZ829" s="20"/>
      <c r="BA829" s="20"/>
      <c r="BB829" s="20"/>
      <c r="BC829" s="20"/>
      <c r="BD829" s="20"/>
      <c r="BE829" s="20"/>
      <c r="BF829" s="20"/>
      <c r="BG829" s="20"/>
      <c r="BH829" s="20"/>
      <c r="BI829" s="20"/>
      <c r="BJ829" s="20"/>
    </row>
    <row r="830" spans="1:62"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c r="AY830" s="20"/>
      <c r="AZ830" s="20"/>
      <c r="BA830" s="20"/>
      <c r="BB830" s="20"/>
      <c r="BC830" s="20"/>
      <c r="BD830" s="20"/>
      <c r="BE830" s="20"/>
      <c r="BF830" s="20"/>
      <c r="BG830" s="20"/>
      <c r="BH830" s="20"/>
      <c r="BI830" s="20"/>
      <c r="BJ830" s="20"/>
    </row>
    <row r="831" spans="1:62"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c r="AY831" s="20"/>
      <c r="AZ831" s="20"/>
      <c r="BA831" s="20"/>
      <c r="BB831" s="20"/>
      <c r="BC831" s="20"/>
      <c r="BD831" s="20"/>
      <c r="BE831" s="20"/>
      <c r="BF831" s="20"/>
      <c r="BG831" s="20"/>
      <c r="BH831" s="20"/>
      <c r="BI831" s="20"/>
      <c r="BJ831" s="20"/>
    </row>
    <row r="832" spans="1:62"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c r="AY832" s="20"/>
      <c r="AZ832" s="20"/>
      <c r="BA832" s="20"/>
      <c r="BB832" s="20"/>
      <c r="BC832" s="20"/>
      <c r="BD832" s="20"/>
      <c r="BE832" s="20"/>
      <c r="BF832" s="20"/>
      <c r="BG832" s="20"/>
      <c r="BH832" s="20"/>
      <c r="BI832" s="20"/>
      <c r="BJ832" s="20"/>
    </row>
    <row r="833" spans="1:62"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c r="AY833" s="20"/>
      <c r="AZ833" s="20"/>
      <c r="BA833" s="20"/>
      <c r="BB833" s="20"/>
      <c r="BC833" s="20"/>
      <c r="BD833" s="20"/>
      <c r="BE833" s="20"/>
      <c r="BF833" s="20"/>
      <c r="BG833" s="20"/>
      <c r="BH833" s="20"/>
      <c r="BI833" s="20"/>
      <c r="BJ833" s="20"/>
    </row>
    <row r="834" spans="1:62"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c r="AY834" s="20"/>
      <c r="AZ834" s="20"/>
      <c r="BA834" s="20"/>
      <c r="BB834" s="20"/>
      <c r="BC834" s="20"/>
      <c r="BD834" s="20"/>
      <c r="BE834" s="20"/>
      <c r="BF834" s="20"/>
      <c r="BG834" s="20"/>
      <c r="BH834" s="20"/>
      <c r="BI834" s="20"/>
      <c r="BJ834" s="20"/>
    </row>
    <row r="835" spans="1:62"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c r="AY835" s="20"/>
      <c r="AZ835" s="20"/>
      <c r="BA835" s="20"/>
      <c r="BB835" s="20"/>
      <c r="BC835" s="20"/>
      <c r="BD835" s="20"/>
      <c r="BE835" s="20"/>
      <c r="BF835" s="20"/>
      <c r="BG835" s="20"/>
      <c r="BH835" s="20"/>
      <c r="BI835" s="20"/>
      <c r="BJ835" s="20"/>
    </row>
    <row r="836" spans="1:62"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c r="AY836" s="20"/>
      <c r="AZ836" s="20"/>
      <c r="BA836" s="20"/>
      <c r="BB836" s="20"/>
      <c r="BC836" s="20"/>
      <c r="BD836" s="20"/>
      <c r="BE836" s="20"/>
      <c r="BF836" s="20"/>
      <c r="BG836" s="20"/>
      <c r="BH836" s="20"/>
      <c r="BI836" s="20"/>
      <c r="BJ836" s="20"/>
    </row>
    <row r="837" spans="1:62"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c r="AY837" s="20"/>
      <c r="AZ837" s="20"/>
      <c r="BA837" s="20"/>
      <c r="BB837" s="20"/>
      <c r="BC837" s="20"/>
      <c r="BD837" s="20"/>
      <c r="BE837" s="20"/>
      <c r="BF837" s="20"/>
      <c r="BG837" s="20"/>
      <c r="BH837" s="20"/>
      <c r="BI837" s="20"/>
      <c r="BJ837" s="20"/>
    </row>
    <row r="838" spans="1:62"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c r="AY838" s="20"/>
      <c r="AZ838" s="20"/>
      <c r="BA838" s="20"/>
      <c r="BB838" s="20"/>
      <c r="BC838" s="20"/>
      <c r="BD838" s="20"/>
      <c r="BE838" s="20"/>
      <c r="BF838" s="20"/>
      <c r="BG838" s="20"/>
      <c r="BH838" s="20"/>
      <c r="BI838" s="20"/>
      <c r="BJ838" s="20"/>
    </row>
    <row r="839" spans="1:62"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c r="AY839" s="20"/>
      <c r="AZ839" s="20"/>
      <c r="BA839" s="20"/>
      <c r="BB839" s="20"/>
      <c r="BC839" s="20"/>
      <c r="BD839" s="20"/>
      <c r="BE839" s="20"/>
      <c r="BF839" s="20"/>
      <c r="BG839" s="20"/>
      <c r="BH839" s="20"/>
      <c r="BI839" s="20"/>
      <c r="BJ839" s="20"/>
    </row>
    <row r="840" spans="1:62"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c r="AY840" s="20"/>
      <c r="AZ840" s="20"/>
      <c r="BA840" s="20"/>
      <c r="BB840" s="20"/>
      <c r="BC840" s="20"/>
      <c r="BD840" s="20"/>
      <c r="BE840" s="20"/>
      <c r="BF840" s="20"/>
      <c r="BG840" s="20"/>
      <c r="BH840" s="20"/>
      <c r="BI840" s="20"/>
      <c r="BJ840" s="20"/>
    </row>
    <row r="841" spans="1:62"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c r="AY841" s="20"/>
      <c r="AZ841" s="20"/>
      <c r="BA841" s="20"/>
      <c r="BB841" s="20"/>
      <c r="BC841" s="20"/>
      <c r="BD841" s="20"/>
      <c r="BE841" s="20"/>
      <c r="BF841" s="20"/>
      <c r="BG841" s="20"/>
      <c r="BH841" s="20"/>
      <c r="BI841" s="20"/>
      <c r="BJ841" s="20"/>
    </row>
    <row r="842" spans="1:62"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c r="AY842" s="20"/>
      <c r="AZ842" s="20"/>
      <c r="BA842" s="20"/>
      <c r="BB842" s="20"/>
      <c r="BC842" s="20"/>
      <c r="BD842" s="20"/>
      <c r="BE842" s="20"/>
      <c r="BF842" s="20"/>
      <c r="BG842" s="20"/>
      <c r="BH842" s="20"/>
      <c r="BI842" s="20"/>
      <c r="BJ842" s="20"/>
    </row>
    <row r="843" spans="1:62"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c r="AY843" s="20"/>
      <c r="AZ843" s="20"/>
      <c r="BA843" s="20"/>
      <c r="BB843" s="20"/>
      <c r="BC843" s="20"/>
      <c r="BD843" s="20"/>
      <c r="BE843" s="20"/>
      <c r="BF843" s="20"/>
      <c r="BG843" s="20"/>
      <c r="BH843" s="20"/>
      <c r="BI843" s="20"/>
      <c r="BJ843" s="20"/>
    </row>
    <row r="844" spans="1:62"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c r="AY844" s="20"/>
      <c r="AZ844" s="20"/>
      <c r="BA844" s="20"/>
      <c r="BB844" s="20"/>
      <c r="BC844" s="20"/>
      <c r="BD844" s="20"/>
      <c r="BE844" s="20"/>
      <c r="BF844" s="20"/>
      <c r="BG844" s="20"/>
      <c r="BH844" s="20"/>
      <c r="BI844" s="20"/>
      <c r="BJ844" s="20"/>
    </row>
    <row r="845" spans="1:62"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c r="AY845" s="20"/>
      <c r="AZ845" s="20"/>
      <c r="BA845" s="20"/>
      <c r="BB845" s="20"/>
      <c r="BC845" s="20"/>
      <c r="BD845" s="20"/>
      <c r="BE845" s="20"/>
      <c r="BF845" s="20"/>
      <c r="BG845" s="20"/>
      <c r="BH845" s="20"/>
      <c r="BI845" s="20"/>
      <c r="BJ845" s="20"/>
    </row>
    <row r="846" spans="1:62"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c r="AY846" s="20"/>
      <c r="AZ846" s="20"/>
      <c r="BA846" s="20"/>
      <c r="BB846" s="20"/>
      <c r="BC846" s="20"/>
      <c r="BD846" s="20"/>
      <c r="BE846" s="20"/>
      <c r="BF846" s="20"/>
      <c r="BG846" s="20"/>
      <c r="BH846" s="20"/>
      <c r="BI846" s="20"/>
      <c r="BJ846" s="20"/>
    </row>
    <row r="847" spans="1:62"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c r="AY847" s="20"/>
      <c r="AZ847" s="20"/>
      <c r="BA847" s="20"/>
      <c r="BB847" s="20"/>
      <c r="BC847" s="20"/>
      <c r="BD847" s="20"/>
      <c r="BE847" s="20"/>
      <c r="BF847" s="20"/>
      <c r="BG847" s="20"/>
      <c r="BH847" s="20"/>
      <c r="BI847" s="20"/>
      <c r="BJ847" s="20"/>
    </row>
    <row r="848" spans="1:62"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c r="AY848" s="20"/>
      <c r="AZ848" s="20"/>
      <c r="BA848" s="20"/>
      <c r="BB848" s="20"/>
      <c r="BC848" s="20"/>
      <c r="BD848" s="20"/>
      <c r="BE848" s="20"/>
      <c r="BF848" s="20"/>
      <c r="BG848" s="20"/>
      <c r="BH848" s="20"/>
      <c r="BI848" s="20"/>
      <c r="BJ848" s="20"/>
    </row>
    <row r="849" spans="1:62"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c r="AY849" s="20"/>
      <c r="AZ849" s="20"/>
      <c r="BA849" s="20"/>
      <c r="BB849" s="20"/>
      <c r="BC849" s="20"/>
      <c r="BD849" s="20"/>
      <c r="BE849" s="20"/>
      <c r="BF849" s="20"/>
      <c r="BG849" s="20"/>
      <c r="BH849" s="20"/>
      <c r="BI849" s="20"/>
      <c r="BJ849" s="20"/>
    </row>
    <row r="850" spans="1:62"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c r="AY850" s="20"/>
      <c r="AZ850" s="20"/>
      <c r="BA850" s="20"/>
      <c r="BB850" s="20"/>
      <c r="BC850" s="20"/>
      <c r="BD850" s="20"/>
      <c r="BE850" s="20"/>
      <c r="BF850" s="20"/>
      <c r="BG850" s="20"/>
      <c r="BH850" s="20"/>
      <c r="BI850" s="20"/>
      <c r="BJ850" s="20"/>
    </row>
    <row r="851" spans="1:62"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c r="AY851" s="20"/>
      <c r="AZ851" s="20"/>
      <c r="BA851" s="20"/>
      <c r="BB851" s="20"/>
      <c r="BC851" s="20"/>
      <c r="BD851" s="20"/>
      <c r="BE851" s="20"/>
      <c r="BF851" s="20"/>
      <c r="BG851" s="20"/>
      <c r="BH851" s="20"/>
      <c r="BI851" s="20"/>
      <c r="BJ851" s="20"/>
    </row>
    <row r="852" spans="1:62"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c r="AY852" s="20"/>
      <c r="AZ852" s="20"/>
      <c r="BA852" s="20"/>
      <c r="BB852" s="20"/>
      <c r="BC852" s="20"/>
      <c r="BD852" s="20"/>
      <c r="BE852" s="20"/>
      <c r="BF852" s="20"/>
      <c r="BG852" s="20"/>
      <c r="BH852" s="20"/>
      <c r="BI852" s="20"/>
      <c r="BJ852" s="20"/>
    </row>
    <row r="853" spans="1:62"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c r="AY853" s="20"/>
      <c r="AZ853" s="20"/>
      <c r="BA853" s="20"/>
      <c r="BB853" s="20"/>
      <c r="BC853" s="20"/>
      <c r="BD853" s="20"/>
      <c r="BE853" s="20"/>
      <c r="BF853" s="20"/>
      <c r="BG853" s="20"/>
      <c r="BH853" s="20"/>
      <c r="BI853" s="20"/>
      <c r="BJ853" s="20"/>
    </row>
    <row r="854" spans="1:62"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c r="AY854" s="20"/>
      <c r="AZ854" s="20"/>
      <c r="BA854" s="20"/>
      <c r="BB854" s="20"/>
      <c r="BC854" s="20"/>
      <c r="BD854" s="20"/>
      <c r="BE854" s="20"/>
      <c r="BF854" s="20"/>
      <c r="BG854" s="20"/>
      <c r="BH854" s="20"/>
      <c r="BI854" s="20"/>
      <c r="BJ854" s="20"/>
    </row>
    <row r="855" spans="1:62"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c r="AY855" s="20"/>
      <c r="AZ855" s="20"/>
      <c r="BA855" s="20"/>
      <c r="BB855" s="20"/>
      <c r="BC855" s="20"/>
      <c r="BD855" s="20"/>
      <c r="BE855" s="20"/>
      <c r="BF855" s="20"/>
      <c r="BG855" s="20"/>
      <c r="BH855" s="20"/>
      <c r="BI855" s="20"/>
      <c r="BJ855" s="20"/>
    </row>
    <row r="856" spans="1:62"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c r="AY856" s="20"/>
      <c r="AZ856" s="20"/>
      <c r="BA856" s="20"/>
      <c r="BB856" s="20"/>
      <c r="BC856" s="20"/>
      <c r="BD856" s="20"/>
      <c r="BE856" s="20"/>
      <c r="BF856" s="20"/>
      <c r="BG856" s="20"/>
      <c r="BH856" s="20"/>
      <c r="BI856" s="20"/>
      <c r="BJ856" s="20"/>
    </row>
    <row r="857" spans="1:62"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c r="AY857" s="20"/>
      <c r="AZ857" s="20"/>
      <c r="BA857" s="20"/>
      <c r="BB857" s="20"/>
      <c r="BC857" s="20"/>
      <c r="BD857" s="20"/>
      <c r="BE857" s="20"/>
      <c r="BF857" s="20"/>
      <c r="BG857" s="20"/>
      <c r="BH857" s="20"/>
      <c r="BI857" s="20"/>
      <c r="BJ857" s="20"/>
    </row>
    <row r="858" spans="1:62"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c r="AY858" s="20"/>
      <c r="AZ858" s="20"/>
      <c r="BA858" s="20"/>
      <c r="BB858" s="20"/>
      <c r="BC858" s="20"/>
      <c r="BD858" s="20"/>
      <c r="BE858" s="20"/>
      <c r="BF858" s="20"/>
      <c r="BG858" s="20"/>
      <c r="BH858" s="20"/>
      <c r="BI858" s="20"/>
      <c r="BJ858" s="20"/>
    </row>
    <row r="859" spans="1:62"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c r="AY859" s="20"/>
      <c r="AZ859" s="20"/>
      <c r="BA859" s="20"/>
      <c r="BB859" s="20"/>
      <c r="BC859" s="20"/>
      <c r="BD859" s="20"/>
      <c r="BE859" s="20"/>
      <c r="BF859" s="20"/>
      <c r="BG859" s="20"/>
      <c r="BH859" s="20"/>
      <c r="BI859" s="20"/>
      <c r="BJ859" s="20"/>
    </row>
    <row r="860" spans="1:62"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c r="AY860" s="20"/>
      <c r="AZ860" s="20"/>
      <c r="BA860" s="20"/>
      <c r="BB860" s="20"/>
      <c r="BC860" s="20"/>
      <c r="BD860" s="20"/>
      <c r="BE860" s="20"/>
      <c r="BF860" s="20"/>
      <c r="BG860" s="20"/>
      <c r="BH860" s="20"/>
      <c r="BI860" s="20"/>
      <c r="BJ860" s="20"/>
    </row>
    <row r="861" spans="1:62"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c r="AY861" s="20"/>
      <c r="AZ861" s="20"/>
      <c r="BA861" s="20"/>
      <c r="BB861" s="20"/>
      <c r="BC861" s="20"/>
      <c r="BD861" s="20"/>
      <c r="BE861" s="20"/>
      <c r="BF861" s="20"/>
      <c r="BG861" s="20"/>
      <c r="BH861" s="20"/>
      <c r="BI861" s="20"/>
      <c r="BJ861" s="20"/>
    </row>
    <row r="862" spans="1:62"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c r="AY862" s="20"/>
      <c r="AZ862" s="20"/>
      <c r="BA862" s="20"/>
      <c r="BB862" s="20"/>
      <c r="BC862" s="20"/>
      <c r="BD862" s="20"/>
      <c r="BE862" s="20"/>
      <c r="BF862" s="20"/>
      <c r="BG862" s="20"/>
      <c r="BH862" s="20"/>
      <c r="BI862" s="20"/>
      <c r="BJ862" s="20"/>
    </row>
    <row r="863" spans="1:62"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c r="AY863" s="20"/>
      <c r="AZ863" s="20"/>
      <c r="BA863" s="20"/>
      <c r="BB863" s="20"/>
      <c r="BC863" s="20"/>
      <c r="BD863" s="20"/>
      <c r="BE863" s="20"/>
      <c r="BF863" s="20"/>
      <c r="BG863" s="20"/>
      <c r="BH863" s="20"/>
      <c r="BI863" s="20"/>
      <c r="BJ863" s="20"/>
    </row>
    <row r="864" spans="1:62"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c r="AY864" s="20"/>
      <c r="AZ864" s="20"/>
      <c r="BA864" s="20"/>
      <c r="BB864" s="20"/>
      <c r="BC864" s="20"/>
      <c r="BD864" s="20"/>
      <c r="BE864" s="20"/>
      <c r="BF864" s="20"/>
      <c r="BG864" s="20"/>
      <c r="BH864" s="20"/>
      <c r="BI864" s="20"/>
      <c r="BJ864" s="20"/>
    </row>
    <row r="865" spans="1:62"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c r="AY865" s="20"/>
      <c r="AZ865" s="20"/>
      <c r="BA865" s="20"/>
      <c r="BB865" s="20"/>
      <c r="BC865" s="20"/>
      <c r="BD865" s="20"/>
      <c r="BE865" s="20"/>
      <c r="BF865" s="20"/>
      <c r="BG865" s="20"/>
      <c r="BH865" s="20"/>
      <c r="BI865" s="20"/>
      <c r="BJ865" s="20"/>
    </row>
    <row r="866" spans="1:62"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c r="AY866" s="20"/>
      <c r="AZ866" s="20"/>
      <c r="BA866" s="20"/>
      <c r="BB866" s="20"/>
      <c r="BC866" s="20"/>
      <c r="BD866" s="20"/>
      <c r="BE866" s="20"/>
      <c r="BF866" s="20"/>
      <c r="BG866" s="20"/>
      <c r="BH866" s="20"/>
      <c r="BI866" s="20"/>
      <c r="BJ866" s="20"/>
    </row>
    <row r="867" spans="1:62"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c r="AY867" s="20"/>
      <c r="AZ867" s="20"/>
      <c r="BA867" s="20"/>
      <c r="BB867" s="20"/>
      <c r="BC867" s="20"/>
      <c r="BD867" s="20"/>
      <c r="BE867" s="20"/>
      <c r="BF867" s="20"/>
      <c r="BG867" s="20"/>
      <c r="BH867" s="20"/>
      <c r="BI867" s="20"/>
      <c r="BJ867" s="20"/>
    </row>
    <row r="868" spans="1:62"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c r="AY868" s="20"/>
      <c r="AZ868" s="20"/>
      <c r="BA868" s="20"/>
      <c r="BB868" s="20"/>
      <c r="BC868" s="20"/>
      <c r="BD868" s="20"/>
      <c r="BE868" s="20"/>
      <c r="BF868" s="20"/>
      <c r="BG868" s="20"/>
      <c r="BH868" s="20"/>
      <c r="BI868" s="20"/>
      <c r="BJ868" s="20"/>
    </row>
    <row r="869" spans="1:62"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c r="AY869" s="20"/>
      <c r="AZ869" s="20"/>
      <c r="BA869" s="20"/>
      <c r="BB869" s="20"/>
      <c r="BC869" s="20"/>
      <c r="BD869" s="20"/>
      <c r="BE869" s="20"/>
      <c r="BF869" s="20"/>
      <c r="BG869" s="20"/>
      <c r="BH869" s="20"/>
      <c r="BI869" s="20"/>
      <c r="BJ869" s="20"/>
    </row>
    <row r="870" spans="1:62"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c r="AY870" s="20"/>
      <c r="AZ870" s="20"/>
      <c r="BA870" s="20"/>
      <c r="BB870" s="20"/>
      <c r="BC870" s="20"/>
      <c r="BD870" s="20"/>
      <c r="BE870" s="20"/>
      <c r="BF870" s="20"/>
      <c r="BG870" s="20"/>
      <c r="BH870" s="20"/>
      <c r="BI870" s="20"/>
      <c r="BJ870" s="20"/>
    </row>
    <row r="871" spans="1:62"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c r="AY871" s="20"/>
      <c r="AZ871" s="20"/>
      <c r="BA871" s="20"/>
      <c r="BB871" s="20"/>
      <c r="BC871" s="20"/>
      <c r="BD871" s="20"/>
      <c r="BE871" s="20"/>
      <c r="BF871" s="20"/>
      <c r="BG871" s="20"/>
      <c r="BH871" s="20"/>
      <c r="BI871" s="20"/>
      <c r="BJ871" s="20"/>
    </row>
    <row r="872" spans="1:62"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c r="AY872" s="20"/>
      <c r="AZ872" s="20"/>
      <c r="BA872" s="20"/>
      <c r="BB872" s="20"/>
      <c r="BC872" s="20"/>
      <c r="BD872" s="20"/>
      <c r="BE872" s="20"/>
      <c r="BF872" s="20"/>
      <c r="BG872" s="20"/>
      <c r="BH872" s="20"/>
      <c r="BI872" s="20"/>
      <c r="BJ872" s="20"/>
    </row>
    <row r="873" spans="1:62"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c r="AY873" s="20"/>
      <c r="AZ873" s="20"/>
      <c r="BA873" s="20"/>
      <c r="BB873" s="20"/>
      <c r="BC873" s="20"/>
      <c r="BD873" s="20"/>
      <c r="BE873" s="20"/>
      <c r="BF873" s="20"/>
      <c r="BG873" s="20"/>
      <c r="BH873" s="20"/>
      <c r="BI873" s="20"/>
      <c r="BJ873" s="20"/>
    </row>
    <row r="874" spans="1:62"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c r="AY874" s="20"/>
      <c r="AZ874" s="20"/>
      <c r="BA874" s="20"/>
      <c r="BB874" s="20"/>
      <c r="BC874" s="20"/>
      <c r="BD874" s="20"/>
      <c r="BE874" s="20"/>
      <c r="BF874" s="20"/>
      <c r="BG874" s="20"/>
      <c r="BH874" s="20"/>
      <c r="BI874" s="20"/>
      <c r="BJ874" s="20"/>
    </row>
    <row r="875" spans="1:62"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c r="AY875" s="20"/>
      <c r="AZ875" s="20"/>
      <c r="BA875" s="20"/>
      <c r="BB875" s="20"/>
      <c r="BC875" s="20"/>
      <c r="BD875" s="20"/>
      <c r="BE875" s="20"/>
      <c r="BF875" s="20"/>
      <c r="BG875" s="20"/>
      <c r="BH875" s="20"/>
      <c r="BI875" s="20"/>
      <c r="BJ875" s="20"/>
    </row>
    <row r="876" spans="1:62"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c r="AY876" s="20"/>
      <c r="AZ876" s="20"/>
      <c r="BA876" s="20"/>
      <c r="BB876" s="20"/>
      <c r="BC876" s="20"/>
      <c r="BD876" s="20"/>
      <c r="BE876" s="20"/>
      <c r="BF876" s="20"/>
      <c r="BG876" s="20"/>
      <c r="BH876" s="20"/>
      <c r="BI876" s="20"/>
      <c r="BJ876" s="20"/>
    </row>
    <row r="877" spans="1:62"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c r="AY877" s="20"/>
      <c r="AZ877" s="20"/>
      <c r="BA877" s="20"/>
      <c r="BB877" s="20"/>
      <c r="BC877" s="20"/>
      <c r="BD877" s="20"/>
      <c r="BE877" s="20"/>
      <c r="BF877" s="20"/>
      <c r="BG877" s="20"/>
      <c r="BH877" s="20"/>
      <c r="BI877" s="20"/>
      <c r="BJ877" s="20"/>
    </row>
    <row r="878" spans="1:62"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c r="AY878" s="20"/>
      <c r="AZ878" s="20"/>
      <c r="BA878" s="20"/>
      <c r="BB878" s="20"/>
      <c r="BC878" s="20"/>
      <c r="BD878" s="20"/>
      <c r="BE878" s="20"/>
      <c r="BF878" s="20"/>
      <c r="BG878" s="20"/>
      <c r="BH878" s="20"/>
      <c r="BI878" s="20"/>
      <c r="BJ878" s="20"/>
    </row>
    <row r="879" spans="1:62"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c r="AY879" s="20"/>
      <c r="AZ879" s="20"/>
      <c r="BA879" s="20"/>
      <c r="BB879" s="20"/>
      <c r="BC879" s="20"/>
      <c r="BD879" s="20"/>
      <c r="BE879" s="20"/>
      <c r="BF879" s="20"/>
      <c r="BG879" s="20"/>
      <c r="BH879" s="20"/>
      <c r="BI879" s="20"/>
      <c r="BJ879" s="20"/>
    </row>
    <row r="880" spans="1:62"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c r="AY880" s="20"/>
      <c r="AZ880" s="20"/>
      <c r="BA880" s="20"/>
      <c r="BB880" s="20"/>
      <c r="BC880" s="20"/>
      <c r="BD880" s="20"/>
      <c r="BE880" s="20"/>
      <c r="BF880" s="20"/>
      <c r="BG880" s="20"/>
      <c r="BH880" s="20"/>
      <c r="BI880" s="20"/>
      <c r="BJ880" s="20"/>
    </row>
    <row r="881" spans="1:62"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c r="AY881" s="20"/>
      <c r="AZ881" s="20"/>
      <c r="BA881" s="20"/>
      <c r="BB881" s="20"/>
      <c r="BC881" s="20"/>
      <c r="BD881" s="20"/>
      <c r="BE881" s="20"/>
      <c r="BF881" s="20"/>
      <c r="BG881" s="20"/>
      <c r="BH881" s="20"/>
      <c r="BI881" s="20"/>
      <c r="BJ881" s="20"/>
    </row>
    <row r="882" spans="1:62"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c r="AY882" s="20"/>
      <c r="AZ882" s="20"/>
      <c r="BA882" s="20"/>
      <c r="BB882" s="20"/>
      <c r="BC882" s="20"/>
      <c r="BD882" s="20"/>
      <c r="BE882" s="20"/>
      <c r="BF882" s="20"/>
      <c r="BG882" s="20"/>
      <c r="BH882" s="20"/>
      <c r="BI882" s="20"/>
      <c r="BJ882" s="20"/>
    </row>
    <row r="883" spans="1:62"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c r="AY883" s="20"/>
      <c r="AZ883" s="20"/>
      <c r="BA883" s="20"/>
      <c r="BB883" s="20"/>
      <c r="BC883" s="20"/>
      <c r="BD883" s="20"/>
      <c r="BE883" s="20"/>
      <c r="BF883" s="20"/>
      <c r="BG883" s="20"/>
      <c r="BH883" s="20"/>
      <c r="BI883" s="20"/>
      <c r="BJ883" s="20"/>
    </row>
    <row r="884" spans="1:62"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c r="AY884" s="20"/>
      <c r="AZ884" s="20"/>
      <c r="BA884" s="20"/>
      <c r="BB884" s="20"/>
      <c r="BC884" s="20"/>
      <c r="BD884" s="20"/>
      <c r="BE884" s="20"/>
      <c r="BF884" s="20"/>
      <c r="BG884" s="20"/>
      <c r="BH884" s="20"/>
      <c r="BI884" s="20"/>
      <c r="BJ884" s="20"/>
    </row>
    <row r="885" spans="1:62"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c r="AY885" s="20"/>
      <c r="AZ885" s="20"/>
      <c r="BA885" s="20"/>
      <c r="BB885" s="20"/>
      <c r="BC885" s="20"/>
      <c r="BD885" s="20"/>
      <c r="BE885" s="20"/>
      <c r="BF885" s="20"/>
      <c r="BG885" s="20"/>
      <c r="BH885" s="20"/>
      <c r="BI885" s="20"/>
      <c r="BJ885" s="20"/>
    </row>
    <row r="886" spans="1:62"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c r="AY886" s="20"/>
      <c r="AZ886" s="20"/>
      <c r="BA886" s="20"/>
      <c r="BB886" s="20"/>
      <c r="BC886" s="20"/>
      <c r="BD886" s="20"/>
      <c r="BE886" s="20"/>
      <c r="BF886" s="20"/>
      <c r="BG886" s="20"/>
      <c r="BH886" s="20"/>
      <c r="BI886" s="20"/>
      <c r="BJ886" s="20"/>
    </row>
    <row r="887" spans="1:62"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c r="AY887" s="20"/>
      <c r="AZ887" s="20"/>
      <c r="BA887" s="20"/>
      <c r="BB887" s="20"/>
      <c r="BC887" s="20"/>
      <c r="BD887" s="20"/>
      <c r="BE887" s="20"/>
      <c r="BF887" s="20"/>
      <c r="BG887" s="20"/>
      <c r="BH887" s="20"/>
      <c r="BI887" s="20"/>
      <c r="BJ887" s="20"/>
    </row>
    <row r="888" spans="1:62"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c r="AY888" s="20"/>
      <c r="AZ888" s="20"/>
      <c r="BA888" s="20"/>
      <c r="BB888" s="20"/>
      <c r="BC888" s="20"/>
      <c r="BD888" s="20"/>
      <c r="BE888" s="20"/>
      <c r="BF888" s="20"/>
      <c r="BG888" s="20"/>
      <c r="BH888" s="20"/>
      <c r="BI888" s="20"/>
      <c r="BJ888" s="20"/>
    </row>
    <row r="889" spans="1:62"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c r="AY889" s="20"/>
      <c r="AZ889" s="20"/>
      <c r="BA889" s="20"/>
      <c r="BB889" s="20"/>
      <c r="BC889" s="20"/>
      <c r="BD889" s="20"/>
      <c r="BE889" s="20"/>
      <c r="BF889" s="20"/>
      <c r="BG889" s="20"/>
      <c r="BH889" s="20"/>
      <c r="BI889" s="20"/>
      <c r="BJ889" s="20"/>
    </row>
    <row r="890" spans="1:62"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c r="AY890" s="20"/>
      <c r="AZ890" s="20"/>
      <c r="BA890" s="20"/>
      <c r="BB890" s="20"/>
      <c r="BC890" s="20"/>
      <c r="BD890" s="20"/>
      <c r="BE890" s="20"/>
      <c r="BF890" s="20"/>
      <c r="BG890" s="20"/>
      <c r="BH890" s="20"/>
      <c r="BI890" s="20"/>
      <c r="BJ890" s="20"/>
    </row>
    <row r="891" spans="1:62"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c r="AY891" s="20"/>
      <c r="AZ891" s="20"/>
      <c r="BA891" s="20"/>
      <c r="BB891" s="20"/>
      <c r="BC891" s="20"/>
      <c r="BD891" s="20"/>
      <c r="BE891" s="20"/>
      <c r="BF891" s="20"/>
      <c r="BG891" s="20"/>
      <c r="BH891" s="20"/>
      <c r="BI891" s="20"/>
      <c r="BJ891" s="20"/>
    </row>
    <row r="892" spans="1:62"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c r="AY892" s="20"/>
      <c r="AZ892" s="20"/>
      <c r="BA892" s="20"/>
      <c r="BB892" s="20"/>
      <c r="BC892" s="20"/>
      <c r="BD892" s="20"/>
      <c r="BE892" s="20"/>
      <c r="BF892" s="20"/>
      <c r="BG892" s="20"/>
      <c r="BH892" s="20"/>
      <c r="BI892" s="20"/>
      <c r="BJ892" s="20"/>
    </row>
    <row r="893" spans="1:62"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c r="AY893" s="20"/>
      <c r="AZ893" s="20"/>
      <c r="BA893" s="20"/>
      <c r="BB893" s="20"/>
      <c r="BC893" s="20"/>
      <c r="BD893" s="20"/>
      <c r="BE893" s="20"/>
      <c r="BF893" s="20"/>
      <c r="BG893" s="20"/>
      <c r="BH893" s="20"/>
      <c r="BI893" s="20"/>
      <c r="BJ893" s="20"/>
    </row>
    <row r="894" spans="1:62"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c r="AY894" s="20"/>
      <c r="AZ894" s="20"/>
      <c r="BA894" s="20"/>
      <c r="BB894" s="20"/>
      <c r="BC894" s="20"/>
      <c r="BD894" s="20"/>
      <c r="BE894" s="20"/>
      <c r="BF894" s="20"/>
      <c r="BG894" s="20"/>
      <c r="BH894" s="20"/>
      <c r="BI894" s="20"/>
      <c r="BJ894" s="20"/>
    </row>
    <row r="895" spans="1:62"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c r="AY895" s="20"/>
      <c r="AZ895" s="20"/>
      <c r="BA895" s="20"/>
      <c r="BB895" s="20"/>
      <c r="BC895" s="20"/>
      <c r="BD895" s="20"/>
      <c r="BE895" s="20"/>
      <c r="BF895" s="20"/>
      <c r="BG895" s="20"/>
      <c r="BH895" s="20"/>
      <c r="BI895" s="20"/>
      <c r="BJ895" s="20"/>
    </row>
    <row r="896" spans="1:62"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c r="AY896" s="20"/>
      <c r="AZ896" s="20"/>
      <c r="BA896" s="20"/>
      <c r="BB896" s="20"/>
      <c r="BC896" s="20"/>
      <c r="BD896" s="20"/>
      <c r="BE896" s="20"/>
      <c r="BF896" s="20"/>
      <c r="BG896" s="20"/>
      <c r="BH896" s="20"/>
      <c r="BI896" s="20"/>
      <c r="BJ896" s="20"/>
    </row>
    <row r="897" spans="1:62"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c r="AY897" s="20"/>
      <c r="AZ897" s="20"/>
      <c r="BA897" s="20"/>
      <c r="BB897" s="20"/>
      <c r="BC897" s="20"/>
      <c r="BD897" s="20"/>
      <c r="BE897" s="20"/>
      <c r="BF897" s="20"/>
      <c r="BG897" s="20"/>
      <c r="BH897" s="20"/>
      <c r="BI897" s="20"/>
      <c r="BJ897" s="20"/>
    </row>
    <row r="898" spans="1:62"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c r="AY898" s="20"/>
      <c r="AZ898" s="20"/>
      <c r="BA898" s="20"/>
      <c r="BB898" s="20"/>
      <c r="BC898" s="20"/>
      <c r="BD898" s="20"/>
      <c r="BE898" s="20"/>
      <c r="BF898" s="20"/>
      <c r="BG898" s="20"/>
      <c r="BH898" s="20"/>
      <c r="BI898" s="20"/>
      <c r="BJ898" s="20"/>
    </row>
    <row r="899" spans="1:62"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c r="AY899" s="20"/>
      <c r="AZ899" s="20"/>
      <c r="BA899" s="20"/>
      <c r="BB899" s="20"/>
      <c r="BC899" s="20"/>
      <c r="BD899" s="20"/>
      <c r="BE899" s="20"/>
      <c r="BF899" s="20"/>
      <c r="BG899" s="20"/>
      <c r="BH899" s="20"/>
      <c r="BI899" s="20"/>
      <c r="BJ899" s="20"/>
    </row>
    <row r="900" spans="1:62"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c r="AY900" s="20"/>
      <c r="AZ900" s="20"/>
      <c r="BA900" s="20"/>
      <c r="BB900" s="20"/>
      <c r="BC900" s="20"/>
      <c r="BD900" s="20"/>
      <c r="BE900" s="20"/>
      <c r="BF900" s="20"/>
      <c r="BG900" s="20"/>
      <c r="BH900" s="20"/>
      <c r="BI900" s="20"/>
      <c r="BJ900" s="20"/>
    </row>
    <row r="901" spans="1:62"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c r="AY901" s="20"/>
      <c r="AZ901" s="20"/>
      <c r="BA901" s="20"/>
      <c r="BB901" s="20"/>
      <c r="BC901" s="20"/>
      <c r="BD901" s="20"/>
      <c r="BE901" s="20"/>
      <c r="BF901" s="20"/>
      <c r="BG901" s="20"/>
      <c r="BH901" s="20"/>
      <c r="BI901" s="20"/>
      <c r="BJ901" s="20"/>
    </row>
    <row r="902" spans="1:62"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c r="AY902" s="20"/>
      <c r="AZ902" s="20"/>
      <c r="BA902" s="20"/>
      <c r="BB902" s="20"/>
      <c r="BC902" s="20"/>
      <c r="BD902" s="20"/>
      <c r="BE902" s="20"/>
      <c r="BF902" s="20"/>
      <c r="BG902" s="20"/>
      <c r="BH902" s="20"/>
      <c r="BI902" s="20"/>
      <c r="BJ902" s="20"/>
    </row>
    <row r="903" spans="1:62"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c r="AY903" s="20"/>
      <c r="AZ903" s="20"/>
      <c r="BA903" s="20"/>
      <c r="BB903" s="20"/>
      <c r="BC903" s="20"/>
      <c r="BD903" s="20"/>
      <c r="BE903" s="20"/>
      <c r="BF903" s="20"/>
      <c r="BG903" s="20"/>
      <c r="BH903" s="20"/>
      <c r="BI903" s="20"/>
      <c r="BJ903" s="20"/>
    </row>
    <row r="904" spans="1:62"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c r="AY904" s="20"/>
      <c r="AZ904" s="20"/>
      <c r="BA904" s="20"/>
      <c r="BB904" s="20"/>
      <c r="BC904" s="20"/>
      <c r="BD904" s="20"/>
      <c r="BE904" s="20"/>
      <c r="BF904" s="20"/>
      <c r="BG904" s="20"/>
      <c r="BH904" s="20"/>
      <c r="BI904" s="20"/>
      <c r="BJ904" s="20"/>
    </row>
    <row r="905" spans="1:62"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c r="AY905" s="20"/>
      <c r="AZ905" s="20"/>
      <c r="BA905" s="20"/>
      <c r="BB905" s="20"/>
      <c r="BC905" s="20"/>
      <c r="BD905" s="20"/>
      <c r="BE905" s="20"/>
      <c r="BF905" s="20"/>
      <c r="BG905" s="20"/>
      <c r="BH905" s="20"/>
      <c r="BI905" s="20"/>
      <c r="BJ905" s="20"/>
    </row>
    <row r="906" spans="1:62"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c r="AY906" s="20"/>
      <c r="AZ906" s="20"/>
      <c r="BA906" s="20"/>
      <c r="BB906" s="20"/>
      <c r="BC906" s="20"/>
      <c r="BD906" s="20"/>
      <c r="BE906" s="20"/>
      <c r="BF906" s="20"/>
      <c r="BG906" s="20"/>
      <c r="BH906" s="20"/>
      <c r="BI906" s="20"/>
      <c r="BJ906" s="20"/>
    </row>
    <row r="907" spans="1:62"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c r="AY907" s="20"/>
      <c r="AZ907" s="20"/>
      <c r="BA907" s="20"/>
      <c r="BB907" s="20"/>
      <c r="BC907" s="20"/>
      <c r="BD907" s="20"/>
      <c r="BE907" s="20"/>
      <c r="BF907" s="20"/>
      <c r="BG907" s="20"/>
      <c r="BH907" s="20"/>
      <c r="BI907" s="20"/>
      <c r="BJ907" s="20"/>
    </row>
    <row r="908" spans="1:62"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c r="AY908" s="20"/>
      <c r="AZ908" s="20"/>
      <c r="BA908" s="20"/>
      <c r="BB908" s="20"/>
      <c r="BC908" s="20"/>
      <c r="BD908" s="20"/>
      <c r="BE908" s="20"/>
      <c r="BF908" s="20"/>
      <c r="BG908" s="20"/>
      <c r="BH908" s="20"/>
      <c r="BI908" s="20"/>
      <c r="BJ908" s="20"/>
    </row>
    <row r="909" spans="1:62"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c r="AY909" s="20"/>
      <c r="AZ909" s="20"/>
      <c r="BA909" s="20"/>
      <c r="BB909" s="20"/>
      <c r="BC909" s="20"/>
      <c r="BD909" s="20"/>
      <c r="BE909" s="20"/>
      <c r="BF909" s="20"/>
      <c r="BG909" s="20"/>
      <c r="BH909" s="20"/>
      <c r="BI909" s="20"/>
      <c r="BJ909" s="20"/>
    </row>
    <row r="910" spans="1:62"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c r="AY910" s="20"/>
      <c r="AZ910" s="20"/>
      <c r="BA910" s="20"/>
      <c r="BB910" s="20"/>
      <c r="BC910" s="20"/>
      <c r="BD910" s="20"/>
      <c r="BE910" s="20"/>
      <c r="BF910" s="20"/>
      <c r="BG910" s="20"/>
      <c r="BH910" s="20"/>
      <c r="BI910" s="20"/>
      <c r="BJ910" s="20"/>
    </row>
    <row r="911" spans="1:62"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c r="AY911" s="20"/>
      <c r="AZ911" s="20"/>
      <c r="BA911" s="20"/>
      <c r="BB911" s="20"/>
      <c r="BC911" s="20"/>
      <c r="BD911" s="20"/>
      <c r="BE911" s="20"/>
      <c r="BF911" s="20"/>
      <c r="BG911" s="20"/>
      <c r="BH911" s="20"/>
      <c r="BI911" s="20"/>
      <c r="BJ911" s="20"/>
    </row>
    <row r="912" spans="1:62"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c r="AY912" s="20"/>
      <c r="AZ912" s="20"/>
      <c r="BA912" s="20"/>
      <c r="BB912" s="20"/>
      <c r="BC912" s="20"/>
      <c r="BD912" s="20"/>
      <c r="BE912" s="20"/>
      <c r="BF912" s="20"/>
      <c r="BG912" s="20"/>
      <c r="BH912" s="20"/>
      <c r="BI912" s="20"/>
      <c r="BJ912" s="20"/>
    </row>
    <row r="913" spans="1:62"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c r="AY913" s="20"/>
      <c r="AZ913" s="20"/>
      <c r="BA913" s="20"/>
      <c r="BB913" s="20"/>
      <c r="BC913" s="20"/>
      <c r="BD913" s="20"/>
      <c r="BE913" s="20"/>
      <c r="BF913" s="20"/>
      <c r="BG913" s="20"/>
      <c r="BH913" s="20"/>
      <c r="BI913" s="20"/>
      <c r="BJ913" s="20"/>
    </row>
    <row r="914" spans="1:62"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c r="AY914" s="20"/>
      <c r="AZ914" s="20"/>
      <c r="BA914" s="20"/>
      <c r="BB914" s="20"/>
      <c r="BC914" s="20"/>
      <c r="BD914" s="20"/>
      <c r="BE914" s="20"/>
      <c r="BF914" s="20"/>
      <c r="BG914" s="20"/>
      <c r="BH914" s="20"/>
      <c r="BI914" s="20"/>
      <c r="BJ914" s="20"/>
    </row>
    <row r="915" spans="1:62"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c r="AY915" s="20"/>
      <c r="AZ915" s="20"/>
      <c r="BA915" s="20"/>
      <c r="BB915" s="20"/>
      <c r="BC915" s="20"/>
      <c r="BD915" s="20"/>
      <c r="BE915" s="20"/>
      <c r="BF915" s="20"/>
      <c r="BG915" s="20"/>
      <c r="BH915" s="20"/>
      <c r="BI915" s="20"/>
      <c r="BJ915" s="20"/>
    </row>
    <row r="916" spans="1:62"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c r="AY916" s="20"/>
      <c r="AZ916" s="20"/>
      <c r="BA916" s="20"/>
      <c r="BB916" s="20"/>
      <c r="BC916" s="20"/>
      <c r="BD916" s="20"/>
      <c r="BE916" s="20"/>
      <c r="BF916" s="20"/>
      <c r="BG916" s="20"/>
      <c r="BH916" s="20"/>
      <c r="BI916" s="20"/>
      <c r="BJ916" s="20"/>
    </row>
    <row r="917" spans="1:62"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c r="AY917" s="20"/>
      <c r="AZ917" s="20"/>
      <c r="BA917" s="20"/>
      <c r="BB917" s="20"/>
      <c r="BC917" s="20"/>
      <c r="BD917" s="20"/>
      <c r="BE917" s="20"/>
      <c r="BF917" s="20"/>
      <c r="BG917" s="20"/>
      <c r="BH917" s="20"/>
      <c r="BI917" s="20"/>
      <c r="BJ917" s="20"/>
    </row>
    <row r="918" spans="1:62"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c r="AY918" s="20"/>
      <c r="AZ918" s="20"/>
      <c r="BA918" s="20"/>
      <c r="BB918" s="20"/>
      <c r="BC918" s="20"/>
      <c r="BD918" s="20"/>
      <c r="BE918" s="20"/>
      <c r="BF918" s="20"/>
      <c r="BG918" s="20"/>
      <c r="BH918" s="20"/>
      <c r="BI918" s="20"/>
      <c r="BJ918" s="20"/>
    </row>
    <row r="919" spans="1:62"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c r="AY919" s="20"/>
      <c r="AZ919" s="20"/>
      <c r="BA919" s="20"/>
      <c r="BB919" s="20"/>
      <c r="BC919" s="20"/>
      <c r="BD919" s="20"/>
      <c r="BE919" s="20"/>
      <c r="BF919" s="20"/>
      <c r="BG919" s="20"/>
      <c r="BH919" s="20"/>
      <c r="BI919" s="20"/>
      <c r="BJ919" s="20"/>
    </row>
    <row r="920" spans="1:62"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c r="AY920" s="20"/>
      <c r="AZ920" s="20"/>
      <c r="BA920" s="20"/>
      <c r="BB920" s="20"/>
      <c r="BC920" s="20"/>
      <c r="BD920" s="20"/>
      <c r="BE920" s="20"/>
      <c r="BF920" s="20"/>
      <c r="BG920" s="20"/>
      <c r="BH920" s="20"/>
      <c r="BI920" s="20"/>
      <c r="BJ920" s="20"/>
    </row>
    <row r="921" spans="1:62"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c r="AY921" s="20"/>
      <c r="AZ921" s="20"/>
      <c r="BA921" s="20"/>
      <c r="BB921" s="20"/>
      <c r="BC921" s="20"/>
      <c r="BD921" s="20"/>
      <c r="BE921" s="20"/>
      <c r="BF921" s="20"/>
      <c r="BG921" s="20"/>
      <c r="BH921" s="20"/>
      <c r="BI921" s="20"/>
      <c r="BJ921" s="20"/>
    </row>
    <row r="922" spans="1:62"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c r="AY922" s="20"/>
      <c r="AZ922" s="20"/>
      <c r="BA922" s="20"/>
      <c r="BB922" s="20"/>
      <c r="BC922" s="20"/>
      <c r="BD922" s="20"/>
      <c r="BE922" s="20"/>
      <c r="BF922" s="20"/>
      <c r="BG922" s="20"/>
      <c r="BH922" s="20"/>
      <c r="BI922" s="20"/>
      <c r="BJ922" s="20"/>
    </row>
    <row r="923" spans="1:62"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c r="AY923" s="20"/>
      <c r="AZ923" s="20"/>
      <c r="BA923" s="20"/>
      <c r="BB923" s="20"/>
      <c r="BC923" s="20"/>
      <c r="BD923" s="20"/>
      <c r="BE923" s="20"/>
      <c r="BF923" s="20"/>
      <c r="BG923" s="20"/>
      <c r="BH923" s="20"/>
      <c r="BI923" s="20"/>
      <c r="BJ923" s="20"/>
    </row>
    <row r="924" spans="1:62"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c r="AY924" s="20"/>
      <c r="AZ924" s="20"/>
      <c r="BA924" s="20"/>
      <c r="BB924" s="20"/>
      <c r="BC924" s="20"/>
      <c r="BD924" s="20"/>
      <c r="BE924" s="20"/>
      <c r="BF924" s="20"/>
      <c r="BG924" s="20"/>
      <c r="BH924" s="20"/>
      <c r="BI924" s="20"/>
      <c r="BJ924" s="20"/>
    </row>
    <row r="925" spans="1:62"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c r="AY925" s="20"/>
      <c r="AZ925" s="20"/>
      <c r="BA925" s="20"/>
      <c r="BB925" s="20"/>
      <c r="BC925" s="20"/>
      <c r="BD925" s="20"/>
      <c r="BE925" s="20"/>
      <c r="BF925" s="20"/>
      <c r="BG925" s="20"/>
      <c r="BH925" s="20"/>
      <c r="BI925" s="20"/>
      <c r="BJ925" s="20"/>
    </row>
    <row r="926" spans="1:62"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c r="AY926" s="20"/>
      <c r="AZ926" s="20"/>
      <c r="BA926" s="20"/>
      <c r="BB926" s="20"/>
      <c r="BC926" s="20"/>
      <c r="BD926" s="20"/>
      <c r="BE926" s="20"/>
      <c r="BF926" s="20"/>
      <c r="BG926" s="20"/>
      <c r="BH926" s="20"/>
      <c r="BI926" s="20"/>
      <c r="BJ926" s="20"/>
    </row>
    <row r="927" spans="1:62"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c r="AY927" s="20"/>
      <c r="AZ927" s="20"/>
      <c r="BA927" s="20"/>
      <c r="BB927" s="20"/>
      <c r="BC927" s="20"/>
      <c r="BD927" s="20"/>
      <c r="BE927" s="20"/>
      <c r="BF927" s="20"/>
      <c r="BG927" s="20"/>
      <c r="BH927" s="20"/>
      <c r="BI927" s="20"/>
      <c r="BJ927" s="20"/>
    </row>
    <row r="928" spans="1:62"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c r="AY928" s="20"/>
      <c r="AZ928" s="20"/>
      <c r="BA928" s="20"/>
      <c r="BB928" s="20"/>
      <c r="BC928" s="20"/>
      <c r="BD928" s="20"/>
      <c r="BE928" s="20"/>
      <c r="BF928" s="20"/>
      <c r="BG928" s="20"/>
      <c r="BH928" s="20"/>
      <c r="BI928" s="20"/>
      <c r="BJ928" s="20"/>
    </row>
    <row r="929" spans="1:62"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c r="AY929" s="20"/>
      <c r="AZ929" s="20"/>
      <c r="BA929" s="20"/>
      <c r="BB929" s="20"/>
      <c r="BC929" s="20"/>
      <c r="BD929" s="20"/>
      <c r="BE929" s="20"/>
      <c r="BF929" s="20"/>
      <c r="BG929" s="20"/>
      <c r="BH929" s="20"/>
      <c r="BI929" s="20"/>
      <c r="BJ929" s="20"/>
    </row>
    <row r="930" spans="1:62"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c r="AY930" s="20"/>
      <c r="AZ930" s="20"/>
      <c r="BA930" s="20"/>
      <c r="BB930" s="20"/>
      <c r="BC930" s="20"/>
      <c r="BD930" s="20"/>
      <c r="BE930" s="20"/>
      <c r="BF930" s="20"/>
      <c r="BG930" s="20"/>
      <c r="BH930" s="20"/>
      <c r="BI930" s="20"/>
      <c r="BJ930" s="20"/>
    </row>
    <row r="931" spans="1:62"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c r="AY931" s="20"/>
      <c r="AZ931" s="20"/>
      <c r="BA931" s="20"/>
      <c r="BB931" s="20"/>
      <c r="BC931" s="20"/>
      <c r="BD931" s="20"/>
      <c r="BE931" s="20"/>
      <c r="BF931" s="20"/>
      <c r="BG931" s="20"/>
      <c r="BH931" s="20"/>
      <c r="BI931" s="20"/>
      <c r="BJ931" s="20"/>
    </row>
    <row r="932" spans="1:62"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c r="AY932" s="20"/>
      <c r="AZ932" s="20"/>
      <c r="BA932" s="20"/>
      <c r="BB932" s="20"/>
      <c r="BC932" s="20"/>
      <c r="BD932" s="20"/>
      <c r="BE932" s="20"/>
      <c r="BF932" s="20"/>
      <c r="BG932" s="20"/>
      <c r="BH932" s="20"/>
      <c r="BI932" s="20"/>
      <c r="BJ932" s="20"/>
    </row>
    <row r="933" spans="1:62"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c r="AY933" s="20"/>
      <c r="AZ933" s="20"/>
      <c r="BA933" s="20"/>
      <c r="BB933" s="20"/>
      <c r="BC933" s="20"/>
      <c r="BD933" s="20"/>
      <c r="BE933" s="20"/>
      <c r="BF933" s="20"/>
      <c r="BG933" s="20"/>
      <c r="BH933" s="20"/>
      <c r="BI933" s="20"/>
      <c r="BJ933" s="20"/>
    </row>
    <row r="934" spans="1:62"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c r="AY934" s="20"/>
      <c r="AZ934" s="20"/>
      <c r="BA934" s="20"/>
      <c r="BB934" s="20"/>
      <c r="BC934" s="20"/>
      <c r="BD934" s="20"/>
      <c r="BE934" s="20"/>
      <c r="BF934" s="20"/>
      <c r="BG934" s="20"/>
      <c r="BH934" s="20"/>
      <c r="BI934" s="20"/>
      <c r="BJ934" s="20"/>
    </row>
    <row r="935" spans="1:62"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c r="AY935" s="20"/>
      <c r="AZ935" s="20"/>
      <c r="BA935" s="20"/>
      <c r="BB935" s="20"/>
      <c r="BC935" s="20"/>
      <c r="BD935" s="20"/>
      <c r="BE935" s="20"/>
      <c r="BF935" s="20"/>
      <c r="BG935" s="20"/>
      <c r="BH935" s="20"/>
      <c r="BI935" s="20"/>
      <c r="BJ935" s="20"/>
    </row>
    <row r="936" spans="1:62"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c r="AY936" s="20"/>
      <c r="AZ936" s="20"/>
      <c r="BA936" s="20"/>
      <c r="BB936" s="20"/>
      <c r="BC936" s="20"/>
      <c r="BD936" s="20"/>
      <c r="BE936" s="20"/>
      <c r="BF936" s="20"/>
      <c r="BG936" s="20"/>
      <c r="BH936" s="20"/>
      <c r="BI936" s="20"/>
      <c r="BJ936" s="20"/>
    </row>
    <row r="937" spans="1:62"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c r="AY937" s="20"/>
      <c r="AZ937" s="20"/>
      <c r="BA937" s="20"/>
      <c r="BB937" s="20"/>
      <c r="BC937" s="20"/>
      <c r="BD937" s="20"/>
      <c r="BE937" s="20"/>
      <c r="BF937" s="20"/>
      <c r="BG937" s="20"/>
      <c r="BH937" s="20"/>
      <c r="BI937" s="20"/>
      <c r="BJ937" s="20"/>
    </row>
    <row r="938" spans="1:62"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c r="AY938" s="20"/>
      <c r="AZ938" s="20"/>
      <c r="BA938" s="20"/>
      <c r="BB938" s="20"/>
      <c r="BC938" s="20"/>
      <c r="BD938" s="20"/>
      <c r="BE938" s="20"/>
      <c r="BF938" s="20"/>
      <c r="BG938" s="20"/>
      <c r="BH938" s="20"/>
      <c r="BI938" s="20"/>
      <c r="BJ938" s="20"/>
    </row>
    <row r="939" spans="1:62"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c r="AY939" s="20"/>
      <c r="AZ939" s="20"/>
      <c r="BA939" s="20"/>
      <c r="BB939" s="20"/>
      <c r="BC939" s="20"/>
      <c r="BD939" s="20"/>
      <c r="BE939" s="20"/>
      <c r="BF939" s="20"/>
      <c r="BG939" s="20"/>
      <c r="BH939" s="20"/>
      <c r="BI939" s="20"/>
      <c r="BJ939" s="20"/>
    </row>
    <row r="940" spans="1:62"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c r="AY940" s="20"/>
      <c r="AZ940" s="20"/>
      <c r="BA940" s="20"/>
      <c r="BB940" s="20"/>
      <c r="BC940" s="20"/>
      <c r="BD940" s="20"/>
      <c r="BE940" s="20"/>
      <c r="BF940" s="20"/>
      <c r="BG940" s="20"/>
      <c r="BH940" s="20"/>
      <c r="BI940" s="20"/>
      <c r="BJ940" s="20"/>
    </row>
    <row r="941" spans="1:62"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c r="AY941" s="20"/>
      <c r="AZ941" s="20"/>
      <c r="BA941" s="20"/>
      <c r="BB941" s="20"/>
      <c r="BC941" s="20"/>
      <c r="BD941" s="20"/>
      <c r="BE941" s="20"/>
      <c r="BF941" s="20"/>
      <c r="BG941" s="20"/>
      <c r="BH941" s="20"/>
      <c r="BI941" s="20"/>
      <c r="BJ941" s="20"/>
    </row>
    <row r="942" spans="1:62"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c r="AY942" s="20"/>
      <c r="AZ942" s="20"/>
      <c r="BA942" s="20"/>
      <c r="BB942" s="20"/>
      <c r="BC942" s="20"/>
      <c r="BD942" s="20"/>
      <c r="BE942" s="20"/>
      <c r="BF942" s="20"/>
      <c r="BG942" s="20"/>
      <c r="BH942" s="20"/>
      <c r="BI942" s="20"/>
      <c r="BJ942" s="20"/>
    </row>
    <row r="943" spans="1:62"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c r="AY943" s="20"/>
      <c r="AZ943" s="20"/>
      <c r="BA943" s="20"/>
      <c r="BB943" s="20"/>
      <c r="BC943" s="20"/>
      <c r="BD943" s="20"/>
      <c r="BE943" s="20"/>
      <c r="BF943" s="20"/>
      <c r="BG943" s="20"/>
      <c r="BH943" s="20"/>
      <c r="BI943" s="20"/>
      <c r="BJ943" s="20"/>
    </row>
    <row r="944" spans="1:62"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c r="AY944" s="20"/>
      <c r="AZ944" s="20"/>
      <c r="BA944" s="20"/>
      <c r="BB944" s="20"/>
      <c r="BC944" s="20"/>
      <c r="BD944" s="20"/>
      <c r="BE944" s="20"/>
      <c r="BF944" s="20"/>
      <c r="BG944" s="20"/>
      <c r="BH944" s="20"/>
      <c r="BI944" s="20"/>
      <c r="BJ944" s="20"/>
    </row>
    <row r="945" spans="1:62"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c r="AY945" s="20"/>
      <c r="AZ945" s="20"/>
      <c r="BA945" s="20"/>
      <c r="BB945" s="20"/>
      <c r="BC945" s="20"/>
      <c r="BD945" s="20"/>
      <c r="BE945" s="20"/>
      <c r="BF945" s="20"/>
      <c r="BG945" s="20"/>
      <c r="BH945" s="20"/>
      <c r="BI945" s="20"/>
      <c r="BJ945" s="20"/>
    </row>
    <row r="946" spans="1:62"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c r="AY946" s="20"/>
      <c r="AZ946" s="20"/>
      <c r="BA946" s="20"/>
      <c r="BB946" s="20"/>
      <c r="BC946" s="20"/>
      <c r="BD946" s="20"/>
      <c r="BE946" s="20"/>
      <c r="BF946" s="20"/>
      <c r="BG946" s="20"/>
      <c r="BH946" s="20"/>
      <c r="BI946" s="20"/>
      <c r="BJ946" s="20"/>
    </row>
    <row r="947" spans="1:62"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c r="AY947" s="20"/>
      <c r="AZ947" s="20"/>
      <c r="BA947" s="20"/>
      <c r="BB947" s="20"/>
      <c r="BC947" s="20"/>
      <c r="BD947" s="20"/>
      <c r="BE947" s="20"/>
      <c r="BF947" s="20"/>
      <c r="BG947" s="20"/>
      <c r="BH947" s="20"/>
      <c r="BI947" s="20"/>
      <c r="BJ947" s="20"/>
    </row>
    <row r="948" spans="1:62"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c r="AY948" s="20"/>
      <c r="AZ948" s="20"/>
      <c r="BA948" s="20"/>
      <c r="BB948" s="20"/>
      <c r="BC948" s="20"/>
      <c r="BD948" s="20"/>
      <c r="BE948" s="20"/>
      <c r="BF948" s="20"/>
      <c r="BG948" s="20"/>
      <c r="BH948" s="20"/>
      <c r="BI948" s="20"/>
      <c r="BJ948" s="20"/>
    </row>
    <row r="949" spans="1:62"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c r="AY949" s="20"/>
      <c r="AZ949" s="20"/>
      <c r="BA949" s="20"/>
      <c r="BB949" s="20"/>
      <c r="BC949" s="20"/>
      <c r="BD949" s="20"/>
      <c r="BE949" s="20"/>
      <c r="BF949" s="20"/>
      <c r="BG949" s="20"/>
      <c r="BH949" s="20"/>
      <c r="BI949" s="20"/>
      <c r="BJ949" s="20"/>
    </row>
    <row r="950" spans="1:62"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c r="AY950" s="20"/>
      <c r="AZ950" s="20"/>
      <c r="BA950" s="20"/>
      <c r="BB950" s="20"/>
      <c r="BC950" s="20"/>
      <c r="BD950" s="20"/>
      <c r="BE950" s="20"/>
      <c r="BF950" s="20"/>
      <c r="BG950" s="20"/>
      <c r="BH950" s="20"/>
      <c r="BI950" s="20"/>
      <c r="BJ950" s="20"/>
    </row>
    <row r="951" spans="1:62"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c r="AY951" s="20"/>
      <c r="AZ951" s="20"/>
      <c r="BA951" s="20"/>
      <c r="BB951" s="20"/>
      <c r="BC951" s="20"/>
      <c r="BD951" s="20"/>
      <c r="BE951" s="20"/>
      <c r="BF951" s="20"/>
      <c r="BG951" s="20"/>
      <c r="BH951" s="20"/>
      <c r="BI951" s="20"/>
      <c r="BJ951" s="20"/>
    </row>
    <row r="952" spans="1:62"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c r="AY952" s="20"/>
      <c r="AZ952" s="20"/>
      <c r="BA952" s="20"/>
      <c r="BB952" s="20"/>
      <c r="BC952" s="20"/>
      <c r="BD952" s="20"/>
      <c r="BE952" s="20"/>
      <c r="BF952" s="20"/>
      <c r="BG952" s="20"/>
      <c r="BH952" s="20"/>
      <c r="BI952" s="20"/>
      <c r="BJ952" s="20"/>
    </row>
    <row r="953" spans="1:62"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c r="AY953" s="20"/>
      <c r="AZ953" s="20"/>
      <c r="BA953" s="20"/>
      <c r="BB953" s="20"/>
      <c r="BC953" s="20"/>
      <c r="BD953" s="20"/>
      <c r="BE953" s="20"/>
      <c r="BF953" s="20"/>
      <c r="BG953" s="20"/>
      <c r="BH953" s="20"/>
      <c r="BI953" s="20"/>
      <c r="BJ953" s="20"/>
    </row>
    <row r="954" spans="1:62"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c r="AY954" s="20"/>
      <c r="AZ954" s="20"/>
      <c r="BA954" s="20"/>
      <c r="BB954" s="20"/>
      <c r="BC954" s="20"/>
      <c r="BD954" s="20"/>
      <c r="BE954" s="20"/>
      <c r="BF954" s="20"/>
      <c r="BG954" s="20"/>
      <c r="BH954" s="20"/>
      <c r="BI954" s="20"/>
      <c r="BJ954" s="20"/>
    </row>
    <row r="955" spans="1:62"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c r="AY955" s="20"/>
      <c r="AZ955" s="20"/>
      <c r="BA955" s="20"/>
      <c r="BB955" s="20"/>
      <c r="BC955" s="20"/>
      <c r="BD955" s="20"/>
      <c r="BE955" s="20"/>
      <c r="BF955" s="20"/>
      <c r="BG955" s="20"/>
      <c r="BH955" s="20"/>
      <c r="BI955" s="20"/>
      <c r="BJ955" s="20"/>
    </row>
    <row r="956" spans="1:62"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c r="AY956" s="20"/>
      <c r="AZ956" s="20"/>
      <c r="BA956" s="20"/>
      <c r="BB956" s="20"/>
      <c r="BC956" s="20"/>
      <c r="BD956" s="20"/>
      <c r="BE956" s="20"/>
      <c r="BF956" s="20"/>
      <c r="BG956" s="20"/>
      <c r="BH956" s="20"/>
      <c r="BI956" s="20"/>
      <c r="BJ956" s="20"/>
    </row>
    <row r="957" spans="1:62"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c r="AY957" s="20"/>
      <c r="AZ957" s="20"/>
      <c r="BA957" s="20"/>
      <c r="BB957" s="20"/>
      <c r="BC957" s="20"/>
      <c r="BD957" s="20"/>
      <c r="BE957" s="20"/>
      <c r="BF957" s="20"/>
      <c r="BG957" s="20"/>
      <c r="BH957" s="20"/>
      <c r="BI957" s="20"/>
      <c r="BJ957" s="20"/>
    </row>
    <row r="958" spans="1:62"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c r="AY958" s="20"/>
      <c r="AZ958" s="20"/>
      <c r="BA958" s="20"/>
      <c r="BB958" s="20"/>
      <c r="BC958" s="20"/>
      <c r="BD958" s="20"/>
      <c r="BE958" s="20"/>
      <c r="BF958" s="20"/>
      <c r="BG958" s="20"/>
      <c r="BH958" s="20"/>
      <c r="BI958" s="20"/>
      <c r="BJ958" s="20"/>
    </row>
    <row r="959" spans="1:62"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c r="AY959" s="20"/>
      <c r="AZ959" s="20"/>
      <c r="BA959" s="20"/>
      <c r="BB959" s="20"/>
      <c r="BC959" s="20"/>
      <c r="BD959" s="20"/>
      <c r="BE959" s="20"/>
      <c r="BF959" s="20"/>
      <c r="BG959" s="20"/>
      <c r="BH959" s="20"/>
      <c r="BI959" s="20"/>
      <c r="BJ959" s="20"/>
    </row>
    <row r="960" spans="1:62"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c r="AY960" s="20"/>
      <c r="AZ960" s="20"/>
      <c r="BA960" s="20"/>
      <c r="BB960" s="20"/>
      <c r="BC960" s="20"/>
      <c r="BD960" s="20"/>
      <c r="BE960" s="20"/>
      <c r="BF960" s="20"/>
      <c r="BG960" s="20"/>
      <c r="BH960" s="20"/>
      <c r="BI960" s="20"/>
      <c r="BJ960" s="20"/>
    </row>
    <row r="961" spans="1:62"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c r="AY961" s="20"/>
      <c r="AZ961" s="20"/>
      <c r="BA961" s="20"/>
      <c r="BB961" s="20"/>
      <c r="BC961" s="20"/>
      <c r="BD961" s="20"/>
      <c r="BE961" s="20"/>
      <c r="BF961" s="20"/>
      <c r="BG961" s="20"/>
      <c r="BH961" s="20"/>
      <c r="BI961" s="20"/>
      <c r="BJ961" s="20"/>
    </row>
    <row r="962" spans="1:62"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c r="AY962" s="20"/>
      <c r="AZ962" s="20"/>
      <c r="BA962" s="20"/>
      <c r="BB962" s="20"/>
      <c r="BC962" s="20"/>
      <c r="BD962" s="20"/>
      <c r="BE962" s="20"/>
      <c r="BF962" s="20"/>
      <c r="BG962" s="20"/>
      <c r="BH962" s="20"/>
      <c r="BI962" s="20"/>
      <c r="BJ962" s="20"/>
    </row>
    <row r="963" spans="1:62"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c r="AY963" s="20"/>
      <c r="AZ963" s="20"/>
      <c r="BA963" s="20"/>
      <c r="BB963" s="20"/>
      <c r="BC963" s="20"/>
      <c r="BD963" s="20"/>
      <c r="BE963" s="20"/>
      <c r="BF963" s="20"/>
      <c r="BG963" s="20"/>
      <c r="BH963" s="20"/>
      <c r="BI963" s="20"/>
      <c r="BJ963" s="20"/>
    </row>
    <row r="964" spans="1:62"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c r="AY964" s="20"/>
      <c r="AZ964" s="20"/>
      <c r="BA964" s="20"/>
      <c r="BB964" s="20"/>
      <c r="BC964" s="20"/>
      <c r="BD964" s="20"/>
      <c r="BE964" s="20"/>
      <c r="BF964" s="20"/>
      <c r="BG964" s="20"/>
      <c r="BH964" s="20"/>
      <c r="BI964" s="20"/>
      <c r="BJ964" s="20"/>
    </row>
    <row r="965" spans="1:62"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c r="AY965" s="20"/>
      <c r="AZ965" s="20"/>
      <c r="BA965" s="20"/>
      <c r="BB965" s="20"/>
      <c r="BC965" s="20"/>
      <c r="BD965" s="20"/>
      <c r="BE965" s="20"/>
      <c r="BF965" s="20"/>
      <c r="BG965" s="20"/>
      <c r="BH965" s="20"/>
      <c r="BI965" s="20"/>
      <c r="BJ965" s="20"/>
    </row>
    <row r="966" spans="1:62"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c r="AY966" s="20"/>
      <c r="AZ966" s="20"/>
      <c r="BA966" s="20"/>
      <c r="BB966" s="20"/>
      <c r="BC966" s="20"/>
      <c r="BD966" s="20"/>
      <c r="BE966" s="20"/>
      <c r="BF966" s="20"/>
      <c r="BG966" s="20"/>
      <c r="BH966" s="20"/>
      <c r="BI966" s="20"/>
      <c r="BJ966" s="20"/>
    </row>
    <row r="967" spans="1:62"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c r="AY967" s="20"/>
      <c r="AZ967" s="20"/>
      <c r="BA967" s="20"/>
      <c r="BB967" s="20"/>
      <c r="BC967" s="20"/>
      <c r="BD967" s="20"/>
      <c r="BE967" s="20"/>
      <c r="BF967" s="20"/>
      <c r="BG967" s="20"/>
      <c r="BH967" s="20"/>
      <c r="BI967" s="20"/>
      <c r="BJ967" s="20"/>
    </row>
    <row r="968" spans="1:62"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c r="AY968" s="20"/>
      <c r="AZ968" s="20"/>
      <c r="BA968" s="20"/>
      <c r="BB968" s="20"/>
      <c r="BC968" s="20"/>
      <c r="BD968" s="20"/>
      <c r="BE968" s="20"/>
      <c r="BF968" s="20"/>
      <c r="BG968" s="20"/>
      <c r="BH968" s="20"/>
      <c r="BI968" s="20"/>
      <c r="BJ968" s="20"/>
    </row>
    <row r="969" spans="1:62"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c r="AY969" s="20"/>
      <c r="AZ969" s="20"/>
      <c r="BA969" s="20"/>
      <c r="BB969" s="20"/>
      <c r="BC969" s="20"/>
      <c r="BD969" s="20"/>
      <c r="BE969" s="20"/>
      <c r="BF969" s="20"/>
      <c r="BG969" s="20"/>
      <c r="BH969" s="20"/>
      <c r="BI969" s="20"/>
      <c r="BJ969" s="20"/>
    </row>
    <row r="970" spans="1:62"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c r="AY970" s="20"/>
      <c r="AZ970" s="20"/>
      <c r="BA970" s="20"/>
      <c r="BB970" s="20"/>
      <c r="BC970" s="20"/>
      <c r="BD970" s="20"/>
      <c r="BE970" s="20"/>
      <c r="BF970" s="20"/>
      <c r="BG970" s="20"/>
      <c r="BH970" s="20"/>
      <c r="BI970" s="20"/>
      <c r="BJ970" s="20"/>
    </row>
    <row r="971" spans="1:62"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c r="AY971" s="20"/>
      <c r="AZ971" s="20"/>
      <c r="BA971" s="20"/>
      <c r="BB971" s="20"/>
      <c r="BC971" s="20"/>
      <c r="BD971" s="20"/>
      <c r="BE971" s="20"/>
      <c r="BF971" s="20"/>
      <c r="BG971" s="20"/>
      <c r="BH971" s="20"/>
      <c r="BI971" s="20"/>
      <c r="BJ971" s="20"/>
    </row>
    <row r="972" spans="1:62"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c r="AY972" s="20"/>
      <c r="AZ972" s="20"/>
      <c r="BA972" s="20"/>
      <c r="BB972" s="20"/>
      <c r="BC972" s="20"/>
      <c r="BD972" s="20"/>
      <c r="BE972" s="20"/>
      <c r="BF972" s="20"/>
      <c r="BG972" s="20"/>
      <c r="BH972" s="20"/>
      <c r="BI972" s="20"/>
      <c r="BJ972" s="20"/>
    </row>
    <row r="973" spans="1:62"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c r="AY973" s="20"/>
      <c r="AZ973" s="20"/>
      <c r="BA973" s="20"/>
      <c r="BB973" s="20"/>
      <c r="BC973" s="20"/>
      <c r="BD973" s="20"/>
      <c r="BE973" s="20"/>
      <c r="BF973" s="20"/>
      <c r="BG973" s="20"/>
      <c r="BH973" s="20"/>
      <c r="BI973" s="20"/>
      <c r="BJ973" s="20"/>
    </row>
    <row r="974" spans="1:62"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c r="AY974" s="20"/>
      <c r="AZ974" s="20"/>
      <c r="BA974" s="20"/>
      <c r="BB974" s="20"/>
      <c r="BC974" s="20"/>
      <c r="BD974" s="20"/>
      <c r="BE974" s="20"/>
      <c r="BF974" s="20"/>
      <c r="BG974" s="20"/>
      <c r="BH974" s="20"/>
      <c r="BI974" s="20"/>
      <c r="BJ974" s="20"/>
    </row>
    <row r="975" spans="1:62"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c r="AY975" s="20"/>
      <c r="AZ975" s="20"/>
      <c r="BA975" s="20"/>
      <c r="BB975" s="20"/>
      <c r="BC975" s="20"/>
      <c r="BD975" s="20"/>
      <c r="BE975" s="20"/>
      <c r="BF975" s="20"/>
      <c r="BG975" s="20"/>
      <c r="BH975" s="20"/>
      <c r="BI975" s="20"/>
      <c r="BJ975" s="20"/>
    </row>
    <row r="976" spans="1:62"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c r="AY976" s="20"/>
      <c r="AZ976" s="20"/>
      <c r="BA976" s="20"/>
      <c r="BB976" s="20"/>
      <c r="BC976" s="20"/>
      <c r="BD976" s="20"/>
      <c r="BE976" s="20"/>
      <c r="BF976" s="20"/>
      <c r="BG976" s="20"/>
      <c r="BH976" s="20"/>
      <c r="BI976" s="20"/>
      <c r="BJ976" s="20"/>
    </row>
    <row r="977" spans="1:62"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c r="AY977" s="20"/>
      <c r="AZ977" s="20"/>
      <c r="BA977" s="20"/>
      <c r="BB977" s="20"/>
      <c r="BC977" s="20"/>
      <c r="BD977" s="20"/>
      <c r="BE977" s="20"/>
      <c r="BF977" s="20"/>
      <c r="BG977" s="20"/>
      <c r="BH977" s="20"/>
      <c r="BI977" s="20"/>
      <c r="BJ977" s="20"/>
    </row>
    <row r="978" spans="1:62"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c r="AY978" s="20"/>
      <c r="AZ978" s="20"/>
      <c r="BA978" s="20"/>
      <c r="BB978" s="20"/>
      <c r="BC978" s="20"/>
      <c r="BD978" s="20"/>
      <c r="BE978" s="20"/>
      <c r="BF978" s="20"/>
      <c r="BG978" s="20"/>
      <c r="BH978" s="20"/>
      <c r="BI978" s="20"/>
      <c r="BJ978" s="20"/>
    </row>
    <row r="979" spans="1:62"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c r="AY979" s="20"/>
      <c r="AZ979" s="20"/>
      <c r="BA979" s="20"/>
      <c r="BB979" s="20"/>
      <c r="BC979" s="20"/>
      <c r="BD979" s="20"/>
      <c r="BE979" s="20"/>
      <c r="BF979" s="20"/>
      <c r="BG979" s="20"/>
      <c r="BH979" s="20"/>
      <c r="BI979" s="20"/>
      <c r="BJ979" s="20"/>
    </row>
    <row r="980" spans="1:62"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c r="AY980" s="20"/>
      <c r="AZ980" s="20"/>
      <c r="BA980" s="20"/>
      <c r="BB980" s="20"/>
      <c r="BC980" s="20"/>
      <c r="BD980" s="20"/>
      <c r="BE980" s="20"/>
      <c r="BF980" s="20"/>
      <c r="BG980" s="20"/>
      <c r="BH980" s="20"/>
      <c r="BI980" s="20"/>
      <c r="BJ980" s="20"/>
    </row>
    <row r="981" spans="1:62"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c r="AY981" s="20"/>
      <c r="AZ981" s="20"/>
      <c r="BA981" s="20"/>
      <c r="BB981" s="20"/>
      <c r="BC981" s="20"/>
      <c r="BD981" s="20"/>
      <c r="BE981" s="20"/>
      <c r="BF981" s="20"/>
      <c r="BG981" s="20"/>
      <c r="BH981" s="20"/>
      <c r="BI981" s="20"/>
      <c r="BJ981" s="20"/>
    </row>
    <row r="982" spans="1:62"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c r="AY982" s="20"/>
      <c r="AZ982" s="20"/>
      <c r="BA982" s="20"/>
      <c r="BB982" s="20"/>
      <c r="BC982" s="20"/>
      <c r="BD982" s="20"/>
      <c r="BE982" s="20"/>
      <c r="BF982" s="20"/>
      <c r="BG982" s="20"/>
      <c r="BH982" s="20"/>
      <c r="BI982" s="20"/>
      <c r="BJ982" s="20"/>
    </row>
    <row r="983" spans="1:62"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c r="AY983" s="20"/>
      <c r="AZ983" s="20"/>
      <c r="BA983" s="20"/>
      <c r="BB983" s="20"/>
      <c r="BC983" s="20"/>
      <c r="BD983" s="20"/>
      <c r="BE983" s="20"/>
      <c r="BF983" s="20"/>
      <c r="BG983" s="20"/>
      <c r="BH983" s="20"/>
      <c r="BI983" s="20"/>
      <c r="BJ983" s="20"/>
    </row>
    <row r="984" spans="1:62"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c r="AY984" s="20"/>
      <c r="AZ984" s="20"/>
      <c r="BA984" s="20"/>
      <c r="BB984" s="20"/>
      <c r="BC984" s="20"/>
      <c r="BD984" s="20"/>
      <c r="BE984" s="20"/>
      <c r="BF984" s="20"/>
      <c r="BG984" s="20"/>
      <c r="BH984" s="20"/>
      <c r="BI984" s="20"/>
      <c r="BJ984" s="20"/>
    </row>
    <row r="985" spans="1:62"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c r="AY985" s="20"/>
      <c r="AZ985" s="20"/>
      <c r="BA985" s="20"/>
      <c r="BB985" s="20"/>
      <c r="BC985" s="20"/>
      <c r="BD985" s="20"/>
      <c r="BE985" s="20"/>
      <c r="BF985" s="20"/>
      <c r="BG985" s="20"/>
      <c r="BH985" s="20"/>
      <c r="BI985" s="20"/>
      <c r="BJ985" s="20"/>
    </row>
    <row r="986" spans="1:62"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c r="AY986" s="20"/>
      <c r="AZ986" s="20"/>
      <c r="BA986" s="20"/>
      <c r="BB986" s="20"/>
      <c r="BC986" s="20"/>
      <c r="BD986" s="20"/>
      <c r="BE986" s="20"/>
      <c r="BF986" s="20"/>
      <c r="BG986" s="20"/>
      <c r="BH986" s="20"/>
      <c r="BI986" s="20"/>
      <c r="BJ986" s="20"/>
    </row>
    <row r="987" spans="1:62"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c r="AY987" s="20"/>
      <c r="AZ987" s="20"/>
      <c r="BA987" s="20"/>
      <c r="BB987" s="20"/>
      <c r="BC987" s="20"/>
      <c r="BD987" s="20"/>
      <c r="BE987" s="20"/>
      <c r="BF987" s="20"/>
      <c r="BG987" s="20"/>
      <c r="BH987" s="20"/>
      <c r="BI987" s="20"/>
      <c r="BJ987" s="20"/>
    </row>
    <row r="988" spans="1:62"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c r="AY988" s="20"/>
      <c r="AZ988" s="20"/>
      <c r="BA988" s="20"/>
      <c r="BB988" s="20"/>
      <c r="BC988" s="20"/>
      <c r="BD988" s="20"/>
      <c r="BE988" s="20"/>
      <c r="BF988" s="20"/>
      <c r="BG988" s="20"/>
      <c r="BH988" s="20"/>
      <c r="BI988" s="20"/>
      <c r="BJ988" s="20"/>
    </row>
    <row r="989" spans="1:62"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c r="AY989" s="20"/>
      <c r="AZ989" s="20"/>
      <c r="BA989" s="20"/>
      <c r="BB989" s="20"/>
      <c r="BC989" s="20"/>
      <c r="BD989" s="20"/>
      <c r="BE989" s="20"/>
      <c r="BF989" s="20"/>
      <c r="BG989" s="20"/>
      <c r="BH989" s="20"/>
      <c r="BI989" s="20"/>
      <c r="BJ989" s="20"/>
    </row>
    <row r="990" spans="1:62"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c r="AY990" s="20"/>
      <c r="AZ990" s="20"/>
      <c r="BA990" s="20"/>
      <c r="BB990" s="20"/>
      <c r="BC990" s="20"/>
      <c r="BD990" s="20"/>
      <c r="BE990" s="20"/>
      <c r="BF990" s="20"/>
      <c r="BG990" s="20"/>
      <c r="BH990" s="20"/>
      <c r="BI990" s="20"/>
      <c r="BJ990" s="20"/>
    </row>
    <row r="991" spans="1:62"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c r="AY991" s="20"/>
      <c r="AZ991" s="20"/>
      <c r="BA991" s="20"/>
      <c r="BB991" s="20"/>
      <c r="BC991" s="20"/>
      <c r="BD991" s="20"/>
      <c r="BE991" s="20"/>
      <c r="BF991" s="20"/>
      <c r="BG991" s="20"/>
      <c r="BH991" s="20"/>
      <c r="BI991" s="20"/>
      <c r="BJ991" s="20"/>
    </row>
    <row r="992" spans="1:62"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c r="AY992" s="20"/>
      <c r="AZ992" s="20"/>
      <c r="BA992" s="20"/>
      <c r="BB992" s="20"/>
      <c r="BC992" s="20"/>
      <c r="BD992" s="20"/>
      <c r="BE992" s="20"/>
      <c r="BF992" s="20"/>
      <c r="BG992" s="20"/>
      <c r="BH992" s="20"/>
      <c r="BI992" s="20"/>
      <c r="BJ992" s="20"/>
    </row>
    <row r="993" spans="1:62"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c r="AY993" s="20"/>
      <c r="AZ993" s="20"/>
      <c r="BA993" s="20"/>
      <c r="BB993" s="20"/>
      <c r="BC993" s="20"/>
      <c r="BD993" s="20"/>
      <c r="BE993" s="20"/>
      <c r="BF993" s="20"/>
      <c r="BG993" s="20"/>
      <c r="BH993" s="20"/>
      <c r="BI993" s="20"/>
      <c r="BJ993" s="20"/>
    </row>
    <row r="994" spans="1:62"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c r="AY994" s="20"/>
      <c r="AZ994" s="20"/>
      <c r="BA994" s="20"/>
      <c r="BB994" s="20"/>
      <c r="BC994" s="20"/>
      <c r="BD994" s="20"/>
      <c r="BE994" s="20"/>
      <c r="BF994" s="20"/>
      <c r="BG994" s="20"/>
      <c r="BH994" s="20"/>
      <c r="BI994" s="20"/>
      <c r="BJ994" s="20"/>
    </row>
    <row r="995" spans="1:62"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c r="AY995" s="20"/>
      <c r="AZ995" s="20"/>
      <c r="BA995" s="20"/>
      <c r="BB995" s="20"/>
      <c r="BC995" s="20"/>
      <c r="BD995" s="20"/>
      <c r="BE995" s="20"/>
      <c r="BF995" s="20"/>
      <c r="BG995" s="20"/>
      <c r="BH995" s="20"/>
      <c r="BI995" s="20"/>
      <c r="BJ995" s="20"/>
    </row>
    <row r="996" spans="1:62"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c r="AY996" s="20"/>
      <c r="AZ996" s="20"/>
      <c r="BA996" s="20"/>
      <c r="BB996" s="20"/>
      <c r="BC996" s="20"/>
      <c r="BD996" s="20"/>
      <c r="BE996" s="20"/>
      <c r="BF996" s="20"/>
      <c r="BG996" s="20"/>
      <c r="BH996" s="20"/>
      <c r="BI996" s="20"/>
      <c r="BJ996" s="20"/>
    </row>
    <row r="997" spans="1:62"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c r="AY997" s="20"/>
      <c r="AZ997" s="20"/>
      <c r="BA997" s="20"/>
      <c r="BB997" s="20"/>
      <c r="BC997" s="20"/>
      <c r="BD997" s="20"/>
      <c r="BE997" s="20"/>
      <c r="BF997" s="20"/>
      <c r="BG997" s="20"/>
      <c r="BH997" s="20"/>
      <c r="BI997" s="20"/>
      <c r="BJ997" s="20"/>
    </row>
    <row r="998" spans="1:62"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c r="AY998" s="20"/>
      <c r="AZ998" s="20"/>
      <c r="BA998" s="20"/>
      <c r="BB998" s="20"/>
      <c r="BC998" s="20"/>
      <c r="BD998" s="20"/>
      <c r="BE998" s="20"/>
      <c r="BF998" s="20"/>
      <c r="BG998" s="20"/>
      <c r="BH998" s="20"/>
      <c r="BI998" s="20"/>
      <c r="BJ998" s="20"/>
    </row>
    <row r="999" spans="1:62"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c r="AY999" s="20"/>
      <c r="AZ999" s="20"/>
      <c r="BA999" s="20"/>
      <c r="BB999" s="20"/>
      <c r="BC999" s="20"/>
      <c r="BD999" s="20"/>
      <c r="BE999" s="20"/>
      <c r="BF999" s="20"/>
      <c r="BG999" s="20"/>
      <c r="BH999" s="20"/>
      <c r="BI999" s="20"/>
      <c r="BJ999" s="20"/>
    </row>
    <row r="1000" spans="1:62"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c r="AY1000" s="20"/>
      <c r="AZ1000" s="20"/>
      <c r="BA1000" s="20"/>
      <c r="BB1000" s="20"/>
      <c r="BC1000" s="20"/>
      <c r="BD1000" s="20"/>
      <c r="BE1000" s="20"/>
      <c r="BF1000" s="20"/>
      <c r="BG1000" s="20"/>
      <c r="BH1000" s="20"/>
      <c r="BI1000" s="20"/>
      <c r="BJ1000" s="20"/>
    </row>
    <row r="1001" spans="1:62" x14ac:dyDescent="0.25">
      <c r="A1001" s="21"/>
      <c r="B1001" s="21"/>
    </row>
  </sheetData>
  <dataConsolidate/>
  <mergeCells count="37">
    <mergeCell ref="AY4:BJ4"/>
    <mergeCell ref="AY5:BB5"/>
    <mergeCell ref="BC5:BF5"/>
    <mergeCell ref="BG5:BJ5"/>
    <mergeCell ref="AY6:BB6"/>
    <mergeCell ref="BC6:BF6"/>
    <mergeCell ref="BG6:BJ6"/>
    <mergeCell ref="AM4:AX4"/>
    <mergeCell ref="AM5:AP5"/>
    <mergeCell ref="AQ5:AT5"/>
    <mergeCell ref="AU5:AX5"/>
    <mergeCell ref="AA5:AD5"/>
    <mergeCell ref="AE5:AH5"/>
    <mergeCell ref="AI5:AL5"/>
    <mergeCell ref="AA4:AL4"/>
    <mergeCell ref="W5:Z5"/>
    <mergeCell ref="A4:A5"/>
    <mergeCell ref="B4:B5"/>
    <mergeCell ref="C4:N4"/>
    <mergeCell ref="C5:F5"/>
    <mergeCell ref="G5:J5"/>
    <mergeCell ref="K5:N5"/>
    <mergeCell ref="O4:Z4"/>
    <mergeCell ref="O5:R5"/>
    <mergeCell ref="C6:F6"/>
    <mergeCell ref="G6:J6"/>
    <mergeCell ref="K6:N6"/>
    <mergeCell ref="O6:R6"/>
    <mergeCell ref="S5:V5"/>
    <mergeCell ref="AM6:AP6"/>
    <mergeCell ref="AQ6:AT6"/>
    <mergeCell ref="AU6:AX6"/>
    <mergeCell ref="S6:V6"/>
    <mergeCell ref="W6:Z6"/>
    <mergeCell ref="AA6:AD6"/>
    <mergeCell ref="AE6:AH6"/>
    <mergeCell ref="AI6:AL6"/>
  </mergeCells>
  <conditionalFormatting sqref="C47:AX47">
    <cfRule type="colorScale" priority="1979">
      <colorScale>
        <cfvo type="min"/>
        <cfvo type="percentile" val="50"/>
        <cfvo type="max"/>
        <color rgb="FFF8696B"/>
        <color rgb="FFFFEB84"/>
        <color rgb="FF63BE7B"/>
      </colorScale>
    </cfRule>
  </conditionalFormatting>
  <conditionalFormatting sqref="P2">
    <cfRule type="colorScale" priority="723">
      <colorScale>
        <cfvo type="min"/>
        <cfvo type="max"/>
        <color theme="0"/>
        <color theme="0"/>
      </colorScale>
    </cfRule>
    <cfRule type="colorScale" priority="724">
      <colorScale>
        <cfvo type="num" val="0"/>
        <cfvo type="max"/>
        <color rgb="FFFF7128"/>
        <color rgb="FFFFEF9C"/>
      </colorScale>
    </cfRule>
    <cfRule type="iconSet" priority="725">
      <iconSet iconSet="3Symbols2" showValue="0">
        <cfvo type="percent" val="0"/>
        <cfvo type="num" val="0"/>
        <cfvo type="num" val="1"/>
      </iconSet>
    </cfRule>
    <cfRule type="iconSet" priority="726">
      <iconSet iconSet="3Symbols2" showValue="0">
        <cfvo type="percent" val="0"/>
        <cfvo type="num" val="0"/>
        <cfvo type="num" val="0"/>
      </iconSet>
    </cfRule>
    <cfRule type="iconSet" priority="727">
      <iconSet iconSet="3Symbols2">
        <cfvo type="percent" val="0"/>
        <cfvo type="num" val="0"/>
        <cfvo type="num" val="1"/>
      </iconSet>
    </cfRule>
  </conditionalFormatting>
  <conditionalFormatting sqref="AY47:BJ47">
    <cfRule type="colorScale" priority="385">
      <colorScale>
        <cfvo type="min"/>
        <cfvo type="percentile" val="50"/>
        <cfvo type="max"/>
        <color rgb="FFF8696B"/>
        <color rgb="FFFFEB84"/>
        <color rgb="FF63BE7B"/>
      </colorScale>
    </cfRule>
  </conditionalFormatting>
  <conditionalFormatting sqref="AS8">
    <cfRule type="colorScale" priority="339">
      <colorScale>
        <cfvo type="num" val="0"/>
        <cfvo type="max"/>
        <color rgb="FFFF7128"/>
        <color rgb="FFFFEF9C"/>
      </colorScale>
    </cfRule>
    <cfRule type="iconSet" priority="340">
      <iconSet iconSet="3Symbols2" showValue="0">
        <cfvo type="percent" val="0"/>
        <cfvo type="num" val="0"/>
        <cfvo type="num" val="1"/>
      </iconSet>
    </cfRule>
    <cfRule type="iconSet" priority="341">
      <iconSet iconSet="3Symbols2" showValue="0">
        <cfvo type="percent" val="0"/>
        <cfvo type="num" val="0"/>
        <cfvo type="num" val="0"/>
      </iconSet>
    </cfRule>
    <cfRule type="iconSet" priority="342">
      <iconSet iconSet="3Symbols2">
        <cfvo type="percent" val="0"/>
        <cfvo type="num" val="0"/>
        <cfvo type="num" val="1"/>
      </iconSet>
    </cfRule>
  </conditionalFormatting>
  <conditionalFormatting sqref="AS8">
    <cfRule type="colorScale" priority="338">
      <colorScale>
        <cfvo type="min"/>
        <cfvo type="max"/>
        <color theme="0"/>
        <color theme="0"/>
      </colorScale>
    </cfRule>
  </conditionalFormatting>
  <conditionalFormatting sqref="AS9">
    <cfRule type="colorScale" priority="334">
      <colorScale>
        <cfvo type="num" val="0"/>
        <cfvo type="max"/>
        <color rgb="FFFF7128"/>
        <color rgb="FFFFEF9C"/>
      </colorScale>
    </cfRule>
    <cfRule type="iconSet" priority="335">
      <iconSet iconSet="3Symbols2" showValue="0">
        <cfvo type="percent" val="0"/>
        <cfvo type="num" val="0"/>
        <cfvo type="num" val="1"/>
      </iconSet>
    </cfRule>
    <cfRule type="iconSet" priority="336">
      <iconSet iconSet="3Symbols2" showValue="0">
        <cfvo type="percent" val="0"/>
        <cfvo type="num" val="0"/>
        <cfvo type="num" val="0"/>
      </iconSet>
    </cfRule>
    <cfRule type="iconSet" priority="337">
      <iconSet iconSet="3Symbols2">
        <cfvo type="percent" val="0"/>
        <cfvo type="num" val="0"/>
        <cfvo type="num" val="1"/>
      </iconSet>
    </cfRule>
  </conditionalFormatting>
  <conditionalFormatting sqref="AS9">
    <cfRule type="colorScale" priority="333">
      <colorScale>
        <cfvo type="min"/>
        <cfvo type="max"/>
        <color theme="0"/>
        <color theme="0"/>
      </colorScale>
    </cfRule>
  </conditionalFormatting>
  <conditionalFormatting sqref="C42:AX46 AQ41:AX41">
    <cfRule type="colorScale" priority="343">
      <colorScale>
        <cfvo type="num" val="0"/>
        <cfvo type="max"/>
        <color rgb="FFFF7128"/>
        <color rgb="FFFFEF9C"/>
      </colorScale>
    </cfRule>
    <cfRule type="iconSet" priority="344">
      <iconSet iconSet="3Symbols2" showValue="0">
        <cfvo type="percent" val="0"/>
        <cfvo type="num" val="0"/>
        <cfvo type="num" val="1"/>
      </iconSet>
    </cfRule>
    <cfRule type="iconSet" priority="345">
      <iconSet iconSet="3Symbols2" showValue="0">
        <cfvo type="percent" val="0"/>
        <cfvo type="num" val="0"/>
        <cfvo type="num" val="0"/>
      </iconSet>
    </cfRule>
    <cfRule type="iconSet" priority="346">
      <iconSet iconSet="3Symbols2">
        <cfvo type="percent" val="0"/>
        <cfvo type="num" val="0"/>
        <cfvo type="num" val="1"/>
      </iconSet>
    </cfRule>
  </conditionalFormatting>
  <conditionalFormatting sqref="AQ8:AR9 AT8:AX9 AQ10:AX41">
    <cfRule type="colorScale" priority="347">
      <colorScale>
        <cfvo type="num" val="0"/>
        <cfvo type="max"/>
        <color rgb="FFFF7128"/>
        <color rgb="FFFFEF9C"/>
      </colorScale>
    </cfRule>
    <cfRule type="iconSet" priority="348">
      <iconSet iconSet="3Symbols2" showValue="0">
        <cfvo type="percent" val="0"/>
        <cfvo type="num" val="0"/>
        <cfvo type="num" val="1"/>
      </iconSet>
    </cfRule>
    <cfRule type="iconSet" priority="349">
      <iconSet iconSet="3Symbols2" showValue="0">
        <cfvo type="percent" val="0"/>
        <cfvo type="num" val="0"/>
        <cfvo type="num" val="0"/>
      </iconSet>
    </cfRule>
    <cfRule type="iconSet" priority="350">
      <iconSet iconSet="3Symbols2">
        <cfvo type="percent" val="0"/>
        <cfvo type="num" val="0"/>
        <cfvo type="num" val="1"/>
      </iconSet>
    </cfRule>
  </conditionalFormatting>
  <conditionalFormatting sqref="AQ8:AR9 AT8:AX9 AQ10:AX41">
    <cfRule type="colorScale" priority="351">
      <colorScale>
        <cfvo type="min"/>
        <cfvo type="max"/>
        <color theme="0"/>
        <color theme="0"/>
      </colorScale>
    </cfRule>
  </conditionalFormatting>
  <conditionalFormatting sqref="C42:AX46 AQ8:AX41">
    <cfRule type="colorScale" priority="352">
      <colorScale>
        <cfvo type="min"/>
        <cfvo type="percentile" val="50"/>
        <cfvo type="max"/>
        <color rgb="FFF8696B"/>
        <color rgb="FFFFEB84"/>
        <color rgb="FF63BE7B"/>
      </colorScale>
    </cfRule>
  </conditionalFormatting>
  <conditionalFormatting sqref="BB8">
    <cfRule type="colorScale" priority="315">
      <colorScale>
        <cfvo type="num" val="0"/>
        <cfvo type="max"/>
        <color rgb="FFFF7128"/>
        <color rgb="FFFFEF9C"/>
      </colorScale>
    </cfRule>
    <cfRule type="iconSet" priority="316">
      <iconSet iconSet="3Symbols2" showValue="0">
        <cfvo type="percent" val="0"/>
        <cfvo type="num" val="0"/>
        <cfvo type="num" val="1"/>
      </iconSet>
    </cfRule>
    <cfRule type="iconSet" priority="317">
      <iconSet iconSet="3Symbols2" showValue="0">
        <cfvo type="percent" val="0"/>
        <cfvo type="num" val="0"/>
        <cfvo type="num" val="0"/>
      </iconSet>
    </cfRule>
    <cfRule type="iconSet" priority="318">
      <iconSet iconSet="3Symbols2">
        <cfvo type="percent" val="0"/>
        <cfvo type="num" val="0"/>
        <cfvo type="num" val="1"/>
      </iconSet>
    </cfRule>
  </conditionalFormatting>
  <conditionalFormatting sqref="BB8">
    <cfRule type="colorScale" priority="314">
      <colorScale>
        <cfvo type="min"/>
        <cfvo type="max"/>
        <color theme="0"/>
        <color theme="0"/>
      </colorScale>
    </cfRule>
  </conditionalFormatting>
  <conditionalFormatting sqref="BB9">
    <cfRule type="colorScale" priority="310">
      <colorScale>
        <cfvo type="num" val="0"/>
        <cfvo type="max"/>
        <color rgb="FFFF7128"/>
        <color rgb="FFFFEF9C"/>
      </colorScale>
    </cfRule>
    <cfRule type="iconSet" priority="311">
      <iconSet iconSet="3Symbols2" showValue="0">
        <cfvo type="percent" val="0"/>
        <cfvo type="num" val="0"/>
        <cfvo type="num" val="1"/>
      </iconSet>
    </cfRule>
    <cfRule type="iconSet" priority="312">
      <iconSet iconSet="3Symbols2" showValue="0">
        <cfvo type="percent" val="0"/>
        <cfvo type="num" val="0"/>
        <cfvo type="num" val="0"/>
      </iconSet>
    </cfRule>
    <cfRule type="iconSet" priority="313">
      <iconSet iconSet="3Symbols2">
        <cfvo type="percent" val="0"/>
        <cfvo type="num" val="0"/>
        <cfvo type="num" val="1"/>
      </iconSet>
    </cfRule>
  </conditionalFormatting>
  <conditionalFormatting sqref="BB9">
    <cfRule type="colorScale" priority="309">
      <colorScale>
        <cfvo type="min"/>
        <cfvo type="max"/>
        <color theme="0"/>
        <color theme="0"/>
      </colorScale>
    </cfRule>
  </conditionalFormatting>
  <conditionalFormatting sqref="BE8">
    <cfRule type="colorScale" priority="305">
      <colorScale>
        <cfvo type="num" val="0"/>
        <cfvo type="max"/>
        <color rgb="FFFF7128"/>
        <color rgb="FFFFEF9C"/>
      </colorScale>
    </cfRule>
    <cfRule type="iconSet" priority="306">
      <iconSet iconSet="3Symbols2" showValue="0">
        <cfvo type="percent" val="0"/>
        <cfvo type="num" val="0"/>
        <cfvo type="num" val="1"/>
      </iconSet>
    </cfRule>
    <cfRule type="iconSet" priority="307">
      <iconSet iconSet="3Symbols2" showValue="0">
        <cfvo type="percent" val="0"/>
        <cfvo type="num" val="0"/>
        <cfvo type="num" val="0"/>
      </iconSet>
    </cfRule>
    <cfRule type="iconSet" priority="308">
      <iconSet iconSet="3Symbols2">
        <cfvo type="percent" val="0"/>
        <cfvo type="num" val="0"/>
        <cfvo type="num" val="1"/>
      </iconSet>
    </cfRule>
  </conditionalFormatting>
  <conditionalFormatting sqref="BE8">
    <cfRule type="colorScale" priority="304">
      <colorScale>
        <cfvo type="min"/>
        <cfvo type="max"/>
        <color theme="0"/>
        <color theme="0"/>
      </colorScale>
    </cfRule>
  </conditionalFormatting>
  <conditionalFormatting sqref="BE9">
    <cfRule type="colorScale" priority="300">
      <colorScale>
        <cfvo type="num" val="0"/>
        <cfvo type="max"/>
        <color rgb="FFFF7128"/>
        <color rgb="FFFFEF9C"/>
      </colorScale>
    </cfRule>
    <cfRule type="iconSet" priority="301">
      <iconSet iconSet="3Symbols2" showValue="0">
        <cfvo type="percent" val="0"/>
        <cfvo type="num" val="0"/>
        <cfvo type="num" val="1"/>
      </iconSet>
    </cfRule>
    <cfRule type="iconSet" priority="302">
      <iconSet iconSet="3Symbols2" showValue="0">
        <cfvo type="percent" val="0"/>
        <cfvo type="num" val="0"/>
        <cfvo type="num" val="0"/>
      </iconSet>
    </cfRule>
    <cfRule type="iconSet" priority="303">
      <iconSet iconSet="3Symbols2">
        <cfvo type="percent" val="0"/>
        <cfvo type="num" val="0"/>
        <cfvo type="num" val="1"/>
      </iconSet>
    </cfRule>
  </conditionalFormatting>
  <conditionalFormatting sqref="BE9">
    <cfRule type="colorScale" priority="299">
      <colorScale>
        <cfvo type="min"/>
        <cfvo type="max"/>
        <color theme="0"/>
        <color theme="0"/>
      </colorScale>
    </cfRule>
  </conditionalFormatting>
  <conditionalFormatting sqref="AY41:BJ46">
    <cfRule type="colorScale" priority="319">
      <colorScale>
        <cfvo type="num" val="0"/>
        <cfvo type="max"/>
        <color rgb="FFFF7128"/>
        <color rgb="FFFFEF9C"/>
      </colorScale>
    </cfRule>
    <cfRule type="iconSet" priority="320">
      <iconSet iconSet="3Symbols2" showValue="0">
        <cfvo type="percent" val="0"/>
        <cfvo type="num" val="0"/>
        <cfvo type="num" val="1"/>
      </iconSet>
    </cfRule>
    <cfRule type="iconSet" priority="321">
      <iconSet iconSet="3Symbols2" showValue="0">
        <cfvo type="percent" val="0"/>
        <cfvo type="num" val="0"/>
        <cfvo type="num" val="0"/>
      </iconSet>
    </cfRule>
    <cfRule type="iconSet" priority="322">
      <iconSet iconSet="3Symbols2">
        <cfvo type="percent" val="0"/>
        <cfvo type="num" val="0"/>
        <cfvo type="num" val="1"/>
      </iconSet>
    </cfRule>
  </conditionalFormatting>
  <conditionalFormatting sqref="BC8:BD9 AY8:BA9 BF8:BJ9 AY10:BJ41">
    <cfRule type="colorScale" priority="323">
      <colorScale>
        <cfvo type="num" val="0"/>
        <cfvo type="max"/>
        <color rgb="FFFF7128"/>
        <color rgb="FFFFEF9C"/>
      </colorScale>
    </cfRule>
    <cfRule type="iconSet" priority="324">
      <iconSet iconSet="3Symbols2" showValue="0">
        <cfvo type="percent" val="0"/>
        <cfvo type="num" val="0"/>
        <cfvo type="num" val="1"/>
      </iconSet>
    </cfRule>
    <cfRule type="iconSet" priority="325">
      <iconSet iconSet="3Symbols2" showValue="0">
        <cfvo type="percent" val="0"/>
        <cfvo type="num" val="0"/>
        <cfvo type="num" val="0"/>
      </iconSet>
    </cfRule>
    <cfRule type="iconSet" priority="326">
      <iconSet iconSet="3Symbols2">
        <cfvo type="percent" val="0"/>
        <cfvo type="num" val="0"/>
        <cfvo type="num" val="1"/>
      </iconSet>
    </cfRule>
  </conditionalFormatting>
  <conditionalFormatting sqref="BC8:BD9 AY8:BA9 BF8:BJ9 AY10:BJ41">
    <cfRule type="colorScale" priority="327">
      <colorScale>
        <cfvo type="min"/>
        <cfvo type="max"/>
        <color theme="0"/>
        <color theme="0"/>
      </colorScale>
    </cfRule>
  </conditionalFormatting>
  <conditionalFormatting sqref="AY8:BJ46">
    <cfRule type="colorScale" priority="328">
      <colorScale>
        <cfvo type="min"/>
        <cfvo type="percentile" val="50"/>
        <cfvo type="max"/>
        <color rgb="FFF8696B"/>
        <color rgb="FFFFEB84"/>
        <color rgb="FF63BE7B"/>
      </colorScale>
    </cfRule>
  </conditionalFormatting>
  <conditionalFormatting sqref="D8">
    <cfRule type="colorScale" priority="277">
      <colorScale>
        <cfvo type="num" val="0"/>
        <cfvo type="max"/>
        <color rgb="FFFF7128"/>
        <color rgb="FFFFEF9C"/>
      </colorScale>
    </cfRule>
    <cfRule type="iconSet" priority="278">
      <iconSet iconSet="3Symbols2" showValue="0">
        <cfvo type="percent" val="0"/>
        <cfvo type="num" val="0"/>
        <cfvo type="num" val="1"/>
      </iconSet>
    </cfRule>
    <cfRule type="iconSet" priority="279">
      <iconSet iconSet="3Symbols2" showValue="0">
        <cfvo type="percent" val="0"/>
        <cfvo type="num" val="0"/>
        <cfvo type="num" val="0"/>
      </iconSet>
    </cfRule>
    <cfRule type="iconSet" priority="280">
      <iconSet iconSet="3Symbols2">
        <cfvo type="percent" val="0"/>
        <cfvo type="num" val="0"/>
        <cfvo type="num" val="1"/>
      </iconSet>
    </cfRule>
  </conditionalFormatting>
  <conditionalFormatting sqref="D8">
    <cfRule type="colorScale" priority="276">
      <colorScale>
        <cfvo type="min"/>
        <cfvo type="max"/>
        <color theme="0"/>
        <color theme="0"/>
      </colorScale>
    </cfRule>
  </conditionalFormatting>
  <conditionalFormatting sqref="H8">
    <cfRule type="colorScale" priority="272">
      <colorScale>
        <cfvo type="num" val="0"/>
        <cfvo type="max"/>
        <color rgb="FFFF7128"/>
        <color rgb="FFFFEF9C"/>
      </colorScale>
    </cfRule>
    <cfRule type="iconSet" priority="273">
      <iconSet iconSet="3Symbols2" showValue="0">
        <cfvo type="percent" val="0"/>
        <cfvo type="num" val="0"/>
        <cfvo type="num" val="1"/>
      </iconSet>
    </cfRule>
    <cfRule type="iconSet" priority="274">
      <iconSet iconSet="3Symbols2" showValue="0">
        <cfvo type="percent" val="0"/>
        <cfvo type="num" val="0"/>
        <cfvo type="num" val="0"/>
      </iconSet>
    </cfRule>
    <cfRule type="iconSet" priority="275">
      <iconSet iconSet="3Symbols2">
        <cfvo type="percent" val="0"/>
        <cfvo type="num" val="0"/>
        <cfvo type="num" val="1"/>
      </iconSet>
    </cfRule>
  </conditionalFormatting>
  <conditionalFormatting sqref="H8">
    <cfRule type="colorScale" priority="271">
      <colorScale>
        <cfvo type="min"/>
        <cfvo type="max"/>
        <color theme="0"/>
        <color theme="0"/>
      </colorScale>
    </cfRule>
  </conditionalFormatting>
  <conditionalFormatting sqref="M8">
    <cfRule type="colorScale" priority="267">
      <colorScale>
        <cfvo type="num" val="0"/>
        <cfvo type="max"/>
        <color rgb="FFFF7128"/>
        <color rgb="FFFFEF9C"/>
      </colorScale>
    </cfRule>
    <cfRule type="iconSet" priority="268">
      <iconSet iconSet="3Symbols2" showValue="0">
        <cfvo type="percent" val="0"/>
        <cfvo type="num" val="0"/>
        <cfvo type="num" val="1"/>
      </iconSet>
    </cfRule>
    <cfRule type="iconSet" priority="269">
      <iconSet iconSet="3Symbols2" showValue="0">
        <cfvo type="percent" val="0"/>
        <cfvo type="num" val="0"/>
        <cfvo type="num" val="0"/>
      </iconSet>
    </cfRule>
    <cfRule type="iconSet" priority="270">
      <iconSet iconSet="3Symbols2">
        <cfvo type="percent" val="0"/>
        <cfvo type="num" val="0"/>
        <cfvo type="num" val="1"/>
      </iconSet>
    </cfRule>
  </conditionalFormatting>
  <conditionalFormatting sqref="M8">
    <cfRule type="colorScale" priority="266">
      <colorScale>
        <cfvo type="min"/>
        <cfvo type="max"/>
        <color theme="0"/>
        <color theme="0"/>
      </colorScale>
    </cfRule>
  </conditionalFormatting>
  <conditionalFormatting sqref="E9">
    <cfRule type="colorScale" priority="262">
      <colorScale>
        <cfvo type="num" val="0"/>
        <cfvo type="max"/>
        <color rgb="FFFF7128"/>
        <color rgb="FFFFEF9C"/>
      </colorScale>
    </cfRule>
    <cfRule type="iconSet" priority="263">
      <iconSet iconSet="3Symbols2" showValue="0">
        <cfvo type="percent" val="0"/>
        <cfvo type="num" val="0"/>
        <cfvo type="num" val="1"/>
      </iconSet>
    </cfRule>
    <cfRule type="iconSet" priority="264">
      <iconSet iconSet="3Symbols2" showValue="0">
        <cfvo type="percent" val="0"/>
        <cfvo type="num" val="0"/>
        <cfvo type="num" val="0"/>
      </iconSet>
    </cfRule>
    <cfRule type="iconSet" priority="265">
      <iconSet iconSet="3Symbols2">
        <cfvo type="percent" val="0"/>
        <cfvo type="num" val="0"/>
        <cfvo type="num" val="1"/>
      </iconSet>
    </cfRule>
  </conditionalFormatting>
  <conditionalFormatting sqref="E9">
    <cfRule type="colorScale" priority="261">
      <colorScale>
        <cfvo type="min"/>
        <cfvo type="max"/>
        <color theme="0"/>
        <color theme="0"/>
      </colorScale>
    </cfRule>
  </conditionalFormatting>
  <conditionalFormatting sqref="N9">
    <cfRule type="colorScale" priority="257">
      <colorScale>
        <cfvo type="num" val="0"/>
        <cfvo type="max"/>
        <color rgb="FFFF7128"/>
        <color rgb="FFFFEF9C"/>
      </colorScale>
    </cfRule>
    <cfRule type="iconSet" priority="258">
      <iconSet iconSet="3Symbols2" showValue="0">
        <cfvo type="percent" val="0"/>
        <cfvo type="num" val="0"/>
        <cfvo type="num" val="1"/>
      </iconSet>
    </cfRule>
    <cfRule type="iconSet" priority="259">
      <iconSet iconSet="3Symbols2" showValue="0">
        <cfvo type="percent" val="0"/>
        <cfvo type="num" val="0"/>
        <cfvo type="num" val="0"/>
      </iconSet>
    </cfRule>
    <cfRule type="iconSet" priority="260">
      <iconSet iconSet="3Symbols2">
        <cfvo type="percent" val="0"/>
        <cfvo type="num" val="0"/>
        <cfvo type="num" val="1"/>
      </iconSet>
    </cfRule>
  </conditionalFormatting>
  <conditionalFormatting sqref="N9">
    <cfRule type="colorScale" priority="256">
      <colorScale>
        <cfvo type="min"/>
        <cfvo type="max"/>
        <color theme="0"/>
        <color theme="0"/>
      </colorScale>
    </cfRule>
  </conditionalFormatting>
  <conditionalFormatting sqref="E10:E41">
    <cfRule type="colorScale" priority="252">
      <colorScale>
        <cfvo type="num" val="0"/>
        <cfvo type="max"/>
        <color rgb="FFFF7128"/>
        <color rgb="FFFFEF9C"/>
      </colorScale>
    </cfRule>
    <cfRule type="iconSet" priority="253">
      <iconSet iconSet="3Symbols2" showValue="0">
        <cfvo type="percent" val="0"/>
        <cfvo type="num" val="0"/>
        <cfvo type="num" val="1"/>
      </iconSet>
    </cfRule>
    <cfRule type="iconSet" priority="254">
      <iconSet iconSet="3Symbols2" showValue="0">
        <cfvo type="percent" val="0"/>
        <cfvo type="num" val="0"/>
        <cfvo type="num" val="0"/>
      </iconSet>
    </cfRule>
    <cfRule type="iconSet" priority="255">
      <iconSet iconSet="3Symbols2">
        <cfvo type="percent" val="0"/>
        <cfvo type="num" val="0"/>
        <cfvo type="num" val="1"/>
      </iconSet>
    </cfRule>
  </conditionalFormatting>
  <conditionalFormatting sqref="E10:E41">
    <cfRule type="colorScale" priority="251">
      <colorScale>
        <cfvo type="min"/>
        <cfvo type="max"/>
        <color theme="0"/>
        <color theme="0"/>
      </colorScale>
    </cfRule>
  </conditionalFormatting>
  <conditionalFormatting sqref="I10:I11">
    <cfRule type="colorScale" priority="247">
      <colorScale>
        <cfvo type="num" val="0"/>
        <cfvo type="max"/>
        <color rgb="FFFF7128"/>
        <color rgb="FFFFEF9C"/>
      </colorScale>
    </cfRule>
    <cfRule type="iconSet" priority="248">
      <iconSet iconSet="3Symbols2" showValue="0">
        <cfvo type="percent" val="0"/>
        <cfvo type="num" val="0"/>
        <cfvo type="num" val="1"/>
      </iconSet>
    </cfRule>
    <cfRule type="iconSet" priority="249">
      <iconSet iconSet="3Symbols2" showValue="0">
        <cfvo type="percent" val="0"/>
        <cfvo type="num" val="0"/>
        <cfvo type="num" val="0"/>
      </iconSet>
    </cfRule>
    <cfRule type="iconSet" priority="250">
      <iconSet iconSet="3Symbols2">
        <cfvo type="percent" val="0"/>
        <cfvo type="num" val="0"/>
        <cfvo type="num" val="1"/>
      </iconSet>
    </cfRule>
  </conditionalFormatting>
  <conditionalFormatting sqref="I10:I11">
    <cfRule type="colorScale" priority="246">
      <colorScale>
        <cfvo type="min"/>
        <cfvo type="max"/>
        <color theme="0"/>
        <color theme="0"/>
      </colorScale>
    </cfRule>
  </conditionalFormatting>
  <conditionalFormatting sqref="N10">
    <cfRule type="colorScale" priority="242">
      <colorScale>
        <cfvo type="num" val="0"/>
        <cfvo type="max"/>
        <color rgb="FFFF7128"/>
        <color rgb="FFFFEF9C"/>
      </colorScale>
    </cfRule>
    <cfRule type="iconSet" priority="243">
      <iconSet iconSet="3Symbols2" showValue="0">
        <cfvo type="percent" val="0"/>
        <cfvo type="num" val="0"/>
        <cfvo type="num" val="1"/>
      </iconSet>
    </cfRule>
    <cfRule type="iconSet" priority="244">
      <iconSet iconSet="3Symbols2" showValue="0">
        <cfvo type="percent" val="0"/>
        <cfvo type="num" val="0"/>
        <cfvo type="num" val="0"/>
      </iconSet>
    </cfRule>
    <cfRule type="iconSet" priority="245">
      <iconSet iconSet="3Symbols2">
        <cfvo type="percent" val="0"/>
        <cfvo type="num" val="0"/>
        <cfvo type="num" val="1"/>
      </iconSet>
    </cfRule>
  </conditionalFormatting>
  <conditionalFormatting sqref="N10">
    <cfRule type="colorScale" priority="241">
      <colorScale>
        <cfvo type="min"/>
        <cfvo type="max"/>
        <color theme="0"/>
        <color theme="0"/>
      </colorScale>
    </cfRule>
  </conditionalFormatting>
  <conditionalFormatting sqref="N11">
    <cfRule type="colorScale" priority="237">
      <colorScale>
        <cfvo type="num" val="0"/>
        <cfvo type="max"/>
        <color rgb="FFFF7128"/>
        <color rgb="FFFFEF9C"/>
      </colorScale>
    </cfRule>
    <cfRule type="iconSet" priority="238">
      <iconSet iconSet="3Symbols2" showValue="0">
        <cfvo type="percent" val="0"/>
        <cfvo type="num" val="0"/>
        <cfvo type="num" val="1"/>
      </iconSet>
    </cfRule>
    <cfRule type="iconSet" priority="239">
      <iconSet iconSet="3Symbols2" showValue="0">
        <cfvo type="percent" val="0"/>
        <cfvo type="num" val="0"/>
        <cfvo type="num" val="0"/>
      </iconSet>
    </cfRule>
    <cfRule type="iconSet" priority="240">
      <iconSet iconSet="3Symbols2">
        <cfvo type="percent" val="0"/>
        <cfvo type="num" val="0"/>
        <cfvo type="num" val="1"/>
      </iconSet>
    </cfRule>
  </conditionalFormatting>
  <conditionalFormatting sqref="N11">
    <cfRule type="colorScale" priority="236">
      <colorScale>
        <cfvo type="min"/>
        <cfvo type="max"/>
        <color theme="0"/>
        <color theme="0"/>
      </colorScale>
    </cfRule>
  </conditionalFormatting>
  <conditionalFormatting sqref="Q9">
    <cfRule type="colorScale" priority="232">
      <colorScale>
        <cfvo type="num" val="0"/>
        <cfvo type="max"/>
        <color rgb="FFFF7128"/>
        <color rgb="FFFFEF9C"/>
      </colorScale>
    </cfRule>
    <cfRule type="iconSet" priority="233">
      <iconSet iconSet="3Symbols2" showValue="0">
        <cfvo type="percent" val="0"/>
        <cfvo type="num" val="0"/>
        <cfvo type="num" val="1"/>
      </iconSet>
    </cfRule>
    <cfRule type="iconSet" priority="234">
      <iconSet iconSet="3Symbols2" showValue="0">
        <cfvo type="percent" val="0"/>
        <cfvo type="num" val="0"/>
        <cfvo type="num" val="0"/>
      </iconSet>
    </cfRule>
    <cfRule type="iconSet" priority="235">
      <iconSet iconSet="3Symbols2">
        <cfvo type="percent" val="0"/>
        <cfvo type="num" val="0"/>
        <cfvo type="num" val="1"/>
      </iconSet>
    </cfRule>
  </conditionalFormatting>
  <conditionalFormatting sqref="Q9">
    <cfRule type="colorScale" priority="231">
      <colorScale>
        <cfvo type="min"/>
        <cfvo type="max"/>
        <color theme="0"/>
        <color theme="0"/>
      </colorScale>
    </cfRule>
  </conditionalFormatting>
  <conditionalFormatting sqref="Q12">
    <cfRule type="colorScale" priority="227">
      <colorScale>
        <cfvo type="num" val="0"/>
        <cfvo type="max"/>
        <color rgb="FFFF7128"/>
        <color rgb="FFFFEF9C"/>
      </colorScale>
    </cfRule>
    <cfRule type="iconSet" priority="228">
      <iconSet iconSet="3Symbols2" showValue="0">
        <cfvo type="percent" val="0"/>
        <cfvo type="num" val="0"/>
        <cfvo type="num" val="1"/>
      </iconSet>
    </cfRule>
    <cfRule type="iconSet" priority="229">
      <iconSet iconSet="3Symbols2" showValue="0">
        <cfvo type="percent" val="0"/>
        <cfvo type="num" val="0"/>
        <cfvo type="num" val="0"/>
      </iconSet>
    </cfRule>
    <cfRule type="iconSet" priority="230">
      <iconSet iconSet="3Symbols2">
        <cfvo type="percent" val="0"/>
        <cfvo type="num" val="0"/>
        <cfvo type="num" val="1"/>
      </iconSet>
    </cfRule>
  </conditionalFormatting>
  <conditionalFormatting sqref="Q12">
    <cfRule type="colorScale" priority="226">
      <colorScale>
        <cfvo type="min"/>
        <cfvo type="max"/>
        <color theme="0"/>
        <color theme="0"/>
      </colorScale>
    </cfRule>
  </conditionalFormatting>
  <conditionalFormatting sqref="R10">
    <cfRule type="colorScale" priority="222">
      <colorScale>
        <cfvo type="num" val="0"/>
        <cfvo type="max"/>
        <color rgb="FFFF7128"/>
        <color rgb="FFFFEF9C"/>
      </colorScale>
    </cfRule>
    <cfRule type="iconSet" priority="223">
      <iconSet iconSet="3Symbols2" showValue="0">
        <cfvo type="percent" val="0"/>
        <cfvo type="num" val="0"/>
        <cfvo type="num" val="1"/>
      </iconSet>
    </cfRule>
    <cfRule type="iconSet" priority="224">
      <iconSet iconSet="3Symbols2" showValue="0">
        <cfvo type="percent" val="0"/>
        <cfvo type="num" val="0"/>
        <cfvo type="num" val="0"/>
      </iconSet>
    </cfRule>
    <cfRule type="iconSet" priority="225">
      <iconSet iconSet="3Symbols2">
        <cfvo type="percent" val="0"/>
        <cfvo type="num" val="0"/>
        <cfvo type="num" val="1"/>
      </iconSet>
    </cfRule>
  </conditionalFormatting>
  <conditionalFormatting sqref="R10">
    <cfRule type="colorScale" priority="221">
      <colorScale>
        <cfvo type="min"/>
        <cfvo type="max"/>
        <color theme="0"/>
        <color theme="0"/>
      </colorScale>
    </cfRule>
  </conditionalFormatting>
  <conditionalFormatting sqref="R11">
    <cfRule type="colorScale" priority="217">
      <colorScale>
        <cfvo type="num" val="0"/>
        <cfvo type="max"/>
        <color rgb="FFFF7128"/>
        <color rgb="FFFFEF9C"/>
      </colorScale>
    </cfRule>
    <cfRule type="iconSet" priority="218">
      <iconSet iconSet="3Symbols2" showValue="0">
        <cfvo type="percent" val="0"/>
        <cfvo type="num" val="0"/>
        <cfvo type="num" val="1"/>
      </iconSet>
    </cfRule>
    <cfRule type="iconSet" priority="219">
      <iconSet iconSet="3Symbols2" showValue="0">
        <cfvo type="percent" val="0"/>
        <cfvo type="num" val="0"/>
        <cfvo type="num" val="0"/>
      </iconSet>
    </cfRule>
    <cfRule type="iconSet" priority="220">
      <iconSet iconSet="3Symbols2">
        <cfvo type="percent" val="0"/>
        <cfvo type="num" val="0"/>
        <cfvo type="num" val="1"/>
      </iconSet>
    </cfRule>
  </conditionalFormatting>
  <conditionalFormatting sqref="R11">
    <cfRule type="colorScale" priority="216">
      <colorScale>
        <cfvo type="min"/>
        <cfvo type="max"/>
        <color theme="0"/>
        <color theme="0"/>
      </colorScale>
    </cfRule>
  </conditionalFormatting>
  <conditionalFormatting sqref="R14">
    <cfRule type="colorScale" priority="212">
      <colorScale>
        <cfvo type="num" val="0"/>
        <cfvo type="max"/>
        <color rgb="FFFF7128"/>
        <color rgb="FFFFEF9C"/>
      </colorScale>
    </cfRule>
    <cfRule type="iconSet" priority="213">
      <iconSet iconSet="3Symbols2" showValue="0">
        <cfvo type="percent" val="0"/>
        <cfvo type="num" val="0"/>
        <cfvo type="num" val="1"/>
      </iconSet>
    </cfRule>
    <cfRule type="iconSet" priority="214">
      <iconSet iconSet="3Symbols2" showValue="0">
        <cfvo type="percent" val="0"/>
        <cfvo type="num" val="0"/>
        <cfvo type="num" val="0"/>
      </iconSet>
    </cfRule>
    <cfRule type="iconSet" priority="215">
      <iconSet iconSet="3Symbols2">
        <cfvo type="percent" val="0"/>
        <cfvo type="num" val="0"/>
        <cfvo type="num" val="1"/>
      </iconSet>
    </cfRule>
  </conditionalFormatting>
  <conditionalFormatting sqref="R14">
    <cfRule type="colorScale" priority="211">
      <colorScale>
        <cfvo type="min"/>
        <cfvo type="max"/>
        <color theme="0"/>
        <color theme="0"/>
      </colorScale>
    </cfRule>
  </conditionalFormatting>
  <conditionalFormatting sqref="R16">
    <cfRule type="colorScale" priority="207">
      <colorScale>
        <cfvo type="num" val="0"/>
        <cfvo type="max"/>
        <color rgb="FFFF7128"/>
        <color rgb="FFFFEF9C"/>
      </colorScale>
    </cfRule>
    <cfRule type="iconSet" priority="208">
      <iconSet iconSet="3Symbols2" showValue="0">
        <cfvo type="percent" val="0"/>
        <cfvo type="num" val="0"/>
        <cfvo type="num" val="1"/>
      </iconSet>
    </cfRule>
    <cfRule type="iconSet" priority="209">
      <iconSet iconSet="3Symbols2" showValue="0">
        <cfvo type="percent" val="0"/>
        <cfvo type="num" val="0"/>
        <cfvo type="num" val="0"/>
      </iconSet>
    </cfRule>
    <cfRule type="iconSet" priority="210">
      <iconSet iconSet="3Symbols2">
        <cfvo type="percent" val="0"/>
        <cfvo type="num" val="0"/>
        <cfvo type="num" val="1"/>
      </iconSet>
    </cfRule>
  </conditionalFormatting>
  <conditionalFormatting sqref="R16">
    <cfRule type="colorScale" priority="206">
      <colorScale>
        <cfvo type="min"/>
        <cfvo type="max"/>
        <color theme="0"/>
        <color theme="0"/>
      </colorScale>
    </cfRule>
  </conditionalFormatting>
  <conditionalFormatting sqref="C9:D12">
    <cfRule type="colorScale" priority="202">
      <colorScale>
        <cfvo type="num" val="0"/>
        <cfvo type="max"/>
        <color rgb="FFFF7128"/>
        <color rgb="FFFFEF9C"/>
      </colorScale>
    </cfRule>
    <cfRule type="iconSet" priority="203">
      <iconSet iconSet="3Symbols2" showValue="0">
        <cfvo type="percent" val="0"/>
        <cfvo type="num" val="0"/>
        <cfvo type="num" val="1"/>
      </iconSet>
    </cfRule>
    <cfRule type="iconSet" priority="204">
      <iconSet iconSet="3Symbols2" showValue="0">
        <cfvo type="percent" val="0"/>
        <cfvo type="num" val="0"/>
        <cfvo type="num" val="0"/>
      </iconSet>
    </cfRule>
    <cfRule type="iconSet" priority="205">
      <iconSet iconSet="3Symbols2">
        <cfvo type="percent" val="0"/>
        <cfvo type="num" val="0"/>
        <cfvo type="num" val="1"/>
      </iconSet>
    </cfRule>
  </conditionalFormatting>
  <conditionalFormatting sqref="F9:H13">
    <cfRule type="colorScale" priority="198">
      <colorScale>
        <cfvo type="num" val="0"/>
        <cfvo type="max"/>
        <color rgb="FFFF7128"/>
        <color rgb="FFFFEF9C"/>
      </colorScale>
    </cfRule>
    <cfRule type="iconSet" priority="199">
      <iconSet iconSet="3Symbols2" showValue="0">
        <cfvo type="percent" val="0"/>
        <cfvo type="num" val="0"/>
        <cfvo type="num" val="1"/>
      </iconSet>
    </cfRule>
    <cfRule type="iconSet" priority="200">
      <iconSet iconSet="3Symbols2" showValue="0">
        <cfvo type="percent" val="0"/>
        <cfvo type="num" val="0"/>
        <cfvo type="num" val="0"/>
      </iconSet>
    </cfRule>
    <cfRule type="iconSet" priority="201">
      <iconSet iconSet="3Symbols2">
        <cfvo type="percent" val="0"/>
        <cfvo type="num" val="0"/>
        <cfvo type="num" val="1"/>
      </iconSet>
    </cfRule>
  </conditionalFormatting>
  <conditionalFormatting sqref="J10:M11 M9 K12:M13">
    <cfRule type="colorScale" priority="194">
      <colorScale>
        <cfvo type="num" val="0"/>
        <cfvo type="max"/>
        <color rgb="FFFF7128"/>
        <color rgb="FFFFEF9C"/>
      </colorScale>
    </cfRule>
    <cfRule type="iconSet" priority="195">
      <iconSet iconSet="3Symbols2" showValue="0">
        <cfvo type="percent" val="0"/>
        <cfvo type="num" val="0"/>
        <cfvo type="num" val="1"/>
      </iconSet>
    </cfRule>
    <cfRule type="iconSet" priority="196">
      <iconSet iconSet="3Symbols2" showValue="0">
        <cfvo type="percent" val="0"/>
        <cfvo type="num" val="0"/>
        <cfvo type="num" val="0"/>
      </iconSet>
    </cfRule>
    <cfRule type="iconSet" priority="197">
      <iconSet iconSet="3Symbols2">
        <cfvo type="percent" val="0"/>
        <cfvo type="num" val="0"/>
        <cfvo type="num" val="1"/>
      </iconSet>
    </cfRule>
  </conditionalFormatting>
  <conditionalFormatting sqref="I8:L9 J10:J22">
    <cfRule type="colorScale" priority="190">
      <colorScale>
        <cfvo type="num" val="0"/>
        <cfvo type="max"/>
        <color rgb="FFFF7128"/>
        <color rgb="FFFFEF9C"/>
      </colorScale>
    </cfRule>
    <cfRule type="iconSet" priority="191">
      <iconSet iconSet="3Symbols2" showValue="0">
        <cfvo type="percent" val="0"/>
        <cfvo type="num" val="0"/>
        <cfvo type="num" val="1"/>
      </iconSet>
    </cfRule>
    <cfRule type="iconSet" priority="192">
      <iconSet iconSet="3Symbols2" showValue="0">
        <cfvo type="percent" val="0"/>
        <cfvo type="num" val="0"/>
        <cfvo type="num" val="0"/>
      </iconSet>
    </cfRule>
    <cfRule type="iconSet" priority="193">
      <iconSet iconSet="3Symbols2">
        <cfvo type="percent" val="0"/>
        <cfvo type="num" val="0"/>
        <cfvo type="num" val="1"/>
      </iconSet>
    </cfRule>
  </conditionalFormatting>
  <conditionalFormatting sqref="N8">
    <cfRule type="colorScale" priority="186">
      <colorScale>
        <cfvo type="num" val="0"/>
        <cfvo type="max"/>
        <color rgb="FFFF7128"/>
        <color rgb="FFFFEF9C"/>
      </colorScale>
    </cfRule>
    <cfRule type="iconSet" priority="187">
      <iconSet iconSet="3Symbols2" showValue="0">
        <cfvo type="percent" val="0"/>
        <cfvo type="num" val="0"/>
        <cfvo type="num" val="1"/>
      </iconSet>
    </cfRule>
    <cfRule type="iconSet" priority="188">
      <iconSet iconSet="3Symbols2" showValue="0">
        <cfvo type="percent" val="0"/>
        <cfvo type="num" val="0"/>
        <cfvo type="num" val="0"/>
      </iconSet>
    </cfRule>
    <cfRule type="iconSet" priority="189">
      <iconSet iconSet="3Symbols2">
        <cfvo type="percent" val="0"/>
        <cfvo type="num" val="0"/>
        <cfvo type="num" val="1"/>
      </iconSet>
    </cfRule>
  </conditionalFormatting>
  <conditionalFormatting sqref="N8">
    <cfRule type="colorScale" priority="182">
      <colorScale>
        <cfvo type="num" val="0"/>
        <cfvo type="max"/>
        <color rgb="FFFF7128"/>
        <color rgb="FFFFEF9C"/>
      </colorScale>
    </cfRule>
    <cfRule type="iconSet" priority="183">
      <iconSet iconSet="3Symbols2" showValue="0">
        <cfvo type="percent" val="0"/>
        <cfvo type="num" val="0"/>
        <cfvo type="num" val="1"/>
      </iconSet>
    </cfRule>
    <cfRule type="iconSet" priority="184">
      <iconSet iconSet="3Symbols2" showValue="0">
        <cfvo type="percent" val="0"/>
        <cfvo type="num" val="0"/>
        <cfvo type="num" val="0"/>
      </iconSet>
    </cfRule>
    <cfRule type="iconSet" priority="185">
      <iconSet iconSet="3Symbols2">
        <cfvo type="percent" val="0"/>
        <cfvo type="num" val="0"/>
        <cfvo type="num" val="1"/>
      </iconSet>
    </cfRule>
  </conditionalFormatting>
  <conditionalFormatting sqref="N8">
    <cfRule type="colorScale" priority="181">
      <colorScale>
        <cfvo type="min"/>
        <cfvo type="max"/>
        <color theme="0"/>
        <color theme="0"/>
      </colorScale>
    </cfRule>
  </conditionalFormatting>
  <conditionalFormatting sqref="J12:J41">
    <cfRule type="colorScale" priority="177">
      <colorScale>
        <cfvo type="num" val="0"/>
        <cfvo type="max"/>
        <color rgb="FFFF7128"/>
        <color rgb="FFFFEF9C"/>
      </colorScale>
    </cfRule>
    <cfRule type="iconSet" priority="178">
      <iconSet iconSet="3Symbols2" showValue="0">
        <cfvo type="percent" val="0"/>
        <cfvo type="num" val="0"/>
        <cfvo type="num" val="1"/>
      </iconSet>
    </cfRule>
    <cfRule type="iconSet" priority="179">
      <iconSet iconSet="3Symbols2" showValue="0">
        <cfvo type="percent" val="0"/>
        <cfvo type="num" val="0"/>
        <cfvo type="num" val="0"/>
      </iconSet>
    </cfRule>
    <cfRule type="iconSet" priority="180">
      <iconSet iconSet="3Symbols2">
        <cfvo type="percent" val="0"/>
        <cfvo type="num" val="0"/>
        <cfvo type="num" val="1"/>
      </iconSet>
    </cfRule>
  </conditionalFormatting>
  <conditionalFormatting sqref="J12:J41">
    <cfRule type="colorScale" priority="176">
      <colorScale>
        <cfvo type="min"/>
        <cfvo type="max"/>
        <color theme="0"/>
        <color theme="0"/>
      </colorScale>
    </cfRule>
  </conditionalFormatting>
  <conditionalFormatting sqref="H15:H18">
    <cfRule type="colorScale" priority="172">
      <colorScale>
        <cfvo type="num" val="0"/>
        <cfvo type="max"/>
        <color rgb="FFFF7128"/>
        <color rgb="FFFFEF9C"/>
      </colorScale>
    </cfRule>
    <cfRule type="iconSet" priority="173">
      <iconSet iconSet="3Symbols2" showValue="0">
        <cfvo type="percent" val="0"/>
        <cfvo type="num" val="0"/>
        <cfvo type="num" val="1"/>
      </iconSet>
    </cfRule>
    <cfRule type="iconSet" priority="174">
      <iconSet iconSet="3Symbols2" showValue="0">
        <cfvo type="percent" val="0"/>
        <cfvo type="num" val="0"/>
        <cfvo type="num" val="0"/>
      </iconSet>
    </cfRule>
    <cfRule type="iconSet" priority="175">
      <iconSet iconSet="3Symbols2">
        <cfvo type="percent" val="0"/>
        <cfvo type="num" val="0"/>
        <cfvo type="num" val="1"/>
      </iconSet>
    </cfRule>
  </conditionalFormatting>
  <conditionalFormatting sqref="H15:H18">
    <cfRule type="colorScale" priority="171">
      <colorScale>
        <cfvo type="min"/>
        <cfvo type="max"/>
        <color theme="0"/>
        <color theme="0"/>
      </colorScale>
    </cfRule>
  </conditionalFormatting>
  <conditionalFormatting sqref="AB8">
    <cfRule type="colorScale" priority="167">
      <colorScale>
        <cfvo type="num" val="0"/>
        <cfvo type="max"/>
        <color rgb="FFFF7128"/>
        <color rgb="FFFFEF9C"/>
      </colorScale>
    </cfRule>
    <cfRule type="iconSet" priority="168">
      <iconSet iconSet="3Symbols2" showValue="0">
        <cfvo type="percent" val="0"/>
        <cfvo type="num" val="0"/>
        <cfvo type="num" val="1"/>
      </iconSet>
    </cfRule>
    <cfRule type="iconSet" priority="169">
      <iconSet iconSet="3Symbols2" showValue="0">
        <cfvo type="percent" val="0"/>
        <cfvo type="num" val="0"/>
        <cfvo type="num" val="0"/>
      </iconSet>
    </cfRule>
    <cfRule type="iconSet" priority="170">
      <iconSet iconSet="3Symbols2">
        <cfvo type="percent" val="0"/>
        <cfvo type="num" val="0"/>
        <cfvo type="num" val="1"/>
      </iconSet>
    </cfRule>
  </conditionalFormatting>
  <conditionalFormatting sqref="AB8">
    <cfRule type="colorScale" priority="166">
      <colorScale>
        <cfvo type="min"/>
        <cfvo type="max"/>
        <color theme="0"/>
        <color theme="0"/>
      </colorScale>
    </cfRule>
  </conditionalFormatting>
  <conditionalFormatting sqref="AB9">
    <cfRule type="colorScale" priority="162">
      <colorScale>
        <cfvo type="num" val="0"/>
        <cfvo type="max"/>
        <color rgb="FFFF7128"/>
        <color rgb="FFFFEF9C"/>
      </colorScale>
    </cfRule>
    <cfRule type="iconSet" priority="163">
      <iconSet iconSet="3Symbols2" showValue="0">
        <cfvo type="percent" val="0"/>
        <cfvo type="num" val="0"/>
        <cfvo type="num" val="1"/>
      </iconSet>
    </cfRule>
    <cfRule type="iconSet" priority="164">
      <iconSet iconSet="3Symbols2" showValue="0">
        <cfvo type="percent" val="0"/>
        <cfvo type="num" val="0"/>
        <cfvo type="num" val="0"/>
      </iconSet>
    </cfRule>
    <cfRule type="iconSet" priority="165">
      <iconSet iconSet="3Symbols2">
        <cfvo type="percent" val="0"/>
        <cfvo type="num" val="0"/>
        <cfvo type="num" val="1"/>
      </iconSet>
    </cfRule>
  </conditionalFormatting>
  <conditionalFormatting sqref="AB9">
    <cfRule type="colorScale" priority="161">
      <colorScale>
        <cfvo type="min"/>
        <cfvo type="max"/>
        <color theme="0"/>
        <color theme="0"/>
      </colorScale>
    </cfRule>
  </conditionalFormatting>
  <conditionalFormatting sqref="AG8">
    <cfRule type="colorScale" priority="157">
      <colorScale>
        <cfvo type="num" val="0"/>
        <cfvo type="max"/>
        <color rgb="FFFF7128"/>
        <color rgb="FFFFEF9C"/>
      </colorScale>
    </cfRule>
    <cfRule type="iconSet" priority="158">
      <iconSet iconSet="3Symbols2" showValue="0">
        <cfvo type="percent" val="0"/>
        <cfvo type="num" val="0"/>
        <cfvo type="num" val="1"/>
      </iconSet>
    </cfRule>
    <cfRule type="iconSet" priority="159">
      <iconSet iconSet="3Symbols2" showValue="0">
        <cfvo type="percent" val="0"/>
        <cfvo type="num" val="0"/>
        <cfvo type="num" val="0"/>
      </iconSet>
    </cfRule>
    <cfRule type="iconSet" priority="160">
      <iconSet iconSet="3Symbols2">
        <cfvo type="percent" val="0"/>
        <cfvo type="num" val="0"/>
        <cfvo type="num" val="1"/>
      </iconSet>
    </cfRule>
  </conditionalFormatting>
  <conditionalFormatting sqref="AG8">
    <cfRule type="colorScale" priority="156">
      <colorScale>
        <cfvo type="min"/>
        <cfvo type="max"/>
        <color theme="0"/>
        <color theme="0"/>
      </colorScale>
    </cfRule>
  </conditionalFormatting>
  <conditionalFormatting sqref="AG9">
    <cfRule type="colorScale" priority="152">
      <colorScale>
        <cfvo type="num" val="0"/>
        <cfvo type="max"/>
        <color rgb="FFFF7128"/>
        <color rgb="FFFFEF9C"/>
      </colorScale>
    </cfRule>
    <cfRule type="iconSet" priority="153">
      <iconSet iconSet="3Symbols2" showValue="0">
        <cfvo type="percent" val="0"/>
        <cfvo type="num" val="0"/>
        <cfvo type="num" val="1"/>
      </iconSet>
    </cfRule>
    <cfRule type="iconSet" priority="154">
      <iconSet iconSet="3Symbols2" showValue="0">
        <cfvo type="percent" val="0"/>
        <cfvo type="num" val="0"/>
        <cfvo type="num" val="0"/>
      </iconSet>
    </cfRule>
    <cfRule type="iconSet" priority="155">
      <iconSet iconSet="3Symbols2">
        <cfvo type="percent" val="0"/>
        <cfvo type="num" val="0"/>
        <cfvo type="num" val="1"/>
      </iconSet>
    </cfRule>
  </conditionalFormatting>
  <conditionalFormatting sqref="AG9">
    <cfRule type="colorScale" priority="151">
      <colorScale>
        <cfvo type="min"/>
        <cfvo type="max"/>
        <color theme="0"/>
        <color theme="0"/>
      </colorScale>
    </cfRule>
  </conditionalFormatting>
  <conditionalFormatting sqref="AP8">
    <cfRule type="colorScale" priority="147">
      <colorScale>
        <cfvo type="num" val="0"/>
        <cfvo type="max"/>
        <color rgb="FFFF7128"/>
        <color rgb="FFFFEF9C"/>
      </colorScale>
    </cfRule>
    <cfRule type="iconSet" priority="148">
      <iconSet iconSet="3Symbols2" showValue="0">
        <cfvo type="percent" val="0"/>
        <cfvo type="num" val="0"/>
        <cfvo type="num" val="1"/>
      </iconSet>
    </cfRule>
    <cfRule type="iconSet" priority="149">
      <iconSet iconSet="3Symbols2" showValue="0">
        <cfvo type="percent" val="0"/>
        <cfvo type="num" val="0"/>
        <cfvo type="num" val="0"/>
      </iconSet>
    </cfRule>
    <cfRule type="iconSet" priority="150">
      <iconSet iconSet="3Symbols2">
        <cfvo type="percent" val="0"/>
        <cfvo type="num" val="0"/>
        <cfvo type="num" val="1"/>
      </iconSet>
    </cfRule>
  </conditionalFormatting>
  <conditionalFormatting sqref="AP8">
    <cfRule type="colorScale" priority="146">
      <colorScale>
        <cfvo type="min"/>
        <cfvo type="max"/>
        <color theme="0"/>
        <color theme="0"/>
      </colorScale>
    </cfRule>
  </conditionalFormatting>
  <conditionalFormatting sqref="AP9">
    <cfRule type="colorScale" priority="142">
      <colorScale>
        <cfvo type="num" val="0"/>
        <cfvo type="max"/>
        <color rgb="FFFF7128"/>
        <color rgb="FFFFEF9C"/>
      </colorScale>
    </cfRule>
    <cfRule type="iconSet" priority="143">
      <iconSet iconSet="3Symbols2" showValue="0">
        <cfvo type="percent" val="0"/>
        <cfvo type="num" val="0"/>
        <cfvo type="num" val="1"/>
      </iconSet>
    </cfRule>
    <cfRule type="iconSet" priority="144">
      <iconSet iconSet="3Symbols2" showValue="0">
        <cfvo type="percent" val="0"/>
        <cfvo type="num" val="0"/>
        <cfvo type="num" val="0"/>
      </iconSet>
    </cfRule>
    <cfRule type="iconSet" priority="145">
      <iconSet iconSet="3Symbols2">
        <cfvo type="percent" val="0"/>
        <cfvo type="num" val="0"/>
        <cfvo type="num" val="1"/>
      </iconSet>
    </cfRule>
  </conditionalFormatting>
  <conditionalFormatting sqref="AP9">
    <cfRule type="colorScale" priority="141">
      <colorScale>
        <cfvo type="min"/>
        <cfvo type="max"/>
        <color theme="0"/>
        <color theme="0"/>
      </colorScale>
    </cfRule>
  </conditionalFormatting>
  <conditionalFormatting sqref="S8">
    <cfRule type="colorScale" priority="137">
      <colorScale>
        <cfvo type="num" val="0"/>
        <cfvo type="max"/>
        <color rgb="FFFF7128"/>
        <color rgb="FFFFEF9C"/>
      </colorScale>
    </cfRule>
    <cfRule type="iconSet" priority="138">
      <iconSet iconSet="3Symbols2" showValue="0">
        <cfvo type="percent" val="0"/>
        <cfvo type="num" val="0"/>
        <cfvo type="num" val="1"/>
      </iconSet>
    </cfRule>
    <cfRule type="iconSet" priority="139">
      <iconSet iconSet="3Symbols2" showValue="0">
        <cfvo type="percent" val="0"/>
        <cfvo type="num" val="0"/>
        <cfvo type="num" val="0"/>
      </iconSet>
    </cfRule>
    <cfRule type="iconSet" priority="140">
      <iconSet iconSet="3Symbols2">
        <cfvo type="percent" val="0"/>
        <cfvo type="num" val="0"/>
        <cfvo type="num" val="1"/>
      </iconSet>
    </cfRule>
  </conditionalFormatting>
  <conditionalFormatting sqref="S8">
    <cfRule type="colorScale" priority="136">
      <colorScale>
        <cfvo type="min"/>
        <cfvo type="max"/>
        <color theme="0"/>
        <color theme="0"/>
      </colorScale>
    </cfRule>
  </conditionalFormatting>
  <conditionalFormatting sqref="S9">
    <cfRule type="colorScale" priority="132">
      <colorScale>
        <cfvo type="num" val="0"/>
        <cfvo type="max"/>
        <color rgb="FFFF7128"/>
        <color rgb="FFFFEF9C"/>
      </colorScale>
    </cfRule>
    <cfRule type="iconSet" priority="133">
      <iconSet iconSet="3Symbols2" showValue="0">
        <cfvo type="percent" val="0"/>
        <cfvo type="num" val="0"/>
        <cfvo type="num" val="1"/>
      </iconSet>
    </cfRule>
    <cfRule type="iconSet" priority="134">
      <iconSet iconSet="3Symbols2" showValue="0">
        <cfvo type="percent" val="0"/>
        <cfvo type="num" val="0"/>
        <cfvo type="num" val="0"/>
      </iconSet>
    </cfRule>
    <cfRule type="iconSet" priority="135">
      <iconSet iconSet="3Symbols2">
        <cfvo type="percent" val="0"/>
        <cfvo type="num" val="0"/>
        <cfvo type="num" val="1"/>
      </iconSet>
    </cfRule>
  </conditionalFormatting>
  <conditionalFormatting sqref="S9">
    <cfRule type="colorScale" priority="131">
      <colorScale>
        <cfvo type="min"/>
        <cfvo type="max"/>
        <color theme="0"/>
        <color theme="0"/>
      </colorScale>
    </cfRule>
  </conditionalFormatting>
  <conditionalFormatting sqref="C8">
    <cfRule type="iconSet" priority="130">
      <iconSet iconSet="3Symbols2">
        <cfvo type="percent" val="0"/>
        <cfvo type="num" val="0"/>
        <cfvo type="num" val="1"/>
      </iconSet>
    </cfRule>
  </conditionalFormatting>
  <conditionalFormatting sqref="E21">
    <cfRule type="colorScale" priority="126">
      <colorScale>
        <cfvo type="num" val="0"/>
        <cfvo type="max"/>
        <color rgb="FFFF7128"/>
        <color rgb="FFFFEF9C"/>
      </colorScale>
    </cfRule>
    <cfRule type="iconSet" priority="127">
      <iconSet iconSet="3Symbols2" showValue="0">
        <cfvo type="percent" val="0"/>
        <cfvo type="num" val="0"/>
        <cfvo type="num" val="1"/>
      </iconSet>
    </cfRule>
    <cfRule type="iconSet" priority="128">
      <iconSet iconSet="3Symbols2" showValue="0">
        <cfvo type="percent" val="0"/>
        <cfvo type="num" val="0"/>
        <cfvo type="num" val="0"/>
      </iconSet>
    </cfRule>
    <cfRule type="iconSet" priority="129">
      <iconSet iconSet="3Symbols2">
        <cfvo type="percent" val="0"/>
        <cfvo type="num" val="0"/>
        <cfvo type="num" val="1"/>
      </iconSet>
    </cfRule>
  </conditionalFormatting>
  <conditionalFormatting sqref="E21">
    <cfRule type="colorScale" priority="122">
      <colorScale>
        <cfvo type="num" val="0"/>
        <cfvo type="max"/>
        <color rgb="FFFF7128"/>
        <color rgb="FFFFEF9C"/>
      </colorScale>
    </cfRule>
    <cfRule type="iconSet" priority="123">
      <iconSet iconSet="3Symbols2" showValue="0">
        <cfvo type="percent" val="0"/>
        <cfvo type="num" val="0"/>
        <cfvo type="num" val="1"/>
      </iconSet>
    </cfRule>
    <cfRule type="iconSet" priority="124">
      <iconSet iconSet="3Symbols2" showValue="0">
        <cfvo type="percent" val="0"/>
        <cfvo type="num" val="0"/>
        <cfvo type="num" val="0"/>
      </iconSet>
    </cfRule>
    <cfRule type="iconSet" priority="125">
      <iconSet iconSet="3Symbols2">
        <cfvo type="percent" val="0"/>
        <cfvo type="num" val="0"/>
        <cfvo type="num" val="1"/>
      </iconSet>
    </cfRule>
  </conditionalFormatting>
  <conditionalFormatting sqref="E21">
    <cfRule type="colorScale" priority="121">
      <colorScale>
        <cfvo type="min"/>
        <cfvo type="max"/>
        <color theme="0"/>
        <color theme="0"/>
      </colorScale>
    </cfRule>
  </conditionalFormatting>
  <conditionalFormatting sqref="E23">
    <cfRule type="colorScale" priority="117">
      <colorScale>
        <cfvo type="num" val="0"/>
        <cfvo type="max"/>
        <color rgb="FFFF7128"/>
        <color rgb="FFFFEF9C"/>
      </colorScale>
    </cfRule>
    <cfRule type="iconSet" priority="118">
      <iconSet iconSet="3Symbols2" showValue="0">
        <cfvo type="percent" val="0"/>
        <cfvo type="num" val="0"/>
        <cfvo type="num" val="1"/>
      </iconSet>
    </cfRule>
    <cfRule type="iconSet" priority="119">
      <iconSet iconSet="3Symbols2" showValue="0">
        <cfvo type="percent" val="0"/>
        <cfvo type="num" val="0"/>
        <cfvo type="num" val="0"/>
      </iconSet>
    </cfRule>
    <cfRule type="iconSet" priority="120">
      <iconSet iconSet="3Symbols2">
        <cfvo type="percent" val="0"/>
        <cfvo type="num" val="0"/>
        <cfvo type="num" val="1"/>
      </iconSet>
    </cfRule>
  </conditionalFormatting>
  <conditionalFormatting sqref="E23">
    <cfRule type="colorScale" priority="113">
      <colorScale>
        <cfvo type="num" val="0"/>
        <cfvo type="max"/>
        <color rgb="FFFF7128"/>
        <color rgb="FFFFEF9C"/>
      </colorScale>
    </cfRule>
    <cfRule type="iconSet" priority="114">
      <iconSet iconSet="3Symbols2" showValue="0">
        <cfvo type="percent" val="0"/>
        <cfvo type="num" val="0"/>
        <cfvo type="num" val="1"/>
      </iconSet>
    </cfRule>
    <cfRule type="iconSet" priority="115">
      <iconSet iconSet="3Symbols2" showValue="0">
        <cfvo type="percent" val="0"/>
        <cfvo type="num" val="0"/>
        <cfvo type="num" val="0"/>
      </iconSet>
    </cfRule>
    <cfRule type="iconSet" priority="116">
      <iconSet iconSet="3Symbols2">
        <cfvo type="percent" val="0"/>
        <cfvo type="num" val="0"/>
        <cfvo type="num" val="1"/>
      </iconSet>
    </cfRule>
  </conditionalFormatting>
  <conditionalFormatting sqref="E23">
    <cfRule type="colorScale" priority="112">
      <colorScale>
        <cfvo type="min"/>
        <cfvo type="max"/>
        <color theme="0"/>
        <color theme="0"/>
      </colorScale>
    </cfRule>
  </conditionalFormatting>
  <conditionalFormatting sqref="E27">
    <cfRule type="colorScale" priority="108">
      <colorScale>
        <cfvo type="num" val="0"/>
        <cfvo type="max"/>
        <color rgb="FFFF7128"/>
        <color rgb="FFFFEF9C"/>
      </colorScale>
    </cfRule>
    <cfRule type="iconSet" priority="109">
      <iconSet iconSet="3Symbols2" showValue="0">
        <cfvo type="percent" val="0"/>
        <cfvo type="num" val="0"/>
        <cfvo type="num" val="1"/>
      </iconSet>
    </cfRule>
    <cfRule type="iconSet" priority="110">
      <iconSet iconSet="3Symbols2" showValue="0">
        <cfvo type="percent" val="0"/>
        <cfvo type="num" val="0"/>
        <cfvo type="num" val="0"/>
      </iconSet>
    </cfRule>
    <cfRule type="iconSet" priority="111">
      <iconSet iconSet="3Symbols2">
        <cfvo type="percent" val="0"/>
        <cfvo type="num" val="0"/>
        <cfvo type="num" val="1"/>
      </iconSet>
    </cfRule>
  </conditionalFormatting>
  <conditionalFormatting sqref="E27">
    <cfRule type="colorScale" priority="104">
      <colorScale>
        <cfvo type="num" val="0"/>
        <cfvo type="max"/>
        <color rgb="FFFF7128"/>
        <color rgb="FFFFEF9C"/>
      </colorScale>
    </cfRule>
    <cfRule type="iconSet" priority="105">
      <iconSet iconSet="3Symbols2" showValue="0">
        <cfvo type="percent" val="0"/>
        <cfvo type="num" val="0"/>
        <cfvo type="num" val="1"/>
      </iconSet>
    </cfRule>
    <cfRule type="iconSet" priority="106">
      <iconSet iconSet="3Symbols2" showValue="0">
        <cfvo type="percent" val="0"/>
        <cfvo type="num" val="0"/>
        <cfvo type="num" val="0"/>
      </iconSet>
    </cfRule>
    <cfRule type="iconSet" priority="107">
      <iconSet iconSet="3Symbols2">
        <cfvo type="percent" val="0"/>
        <cfvo type="num" val="0"/>
        <cfvo type="num" val="1"/>
      </iconSet>
    </cfRule>
  </conditionalFormatting>
  <conditionalFormatting sqref="E27">
    <cfRule type="colorScale" priority="103">
      <colorScale>
        <cfvo type="min"/>
        <cfvo type="max"/>
        <color theme="0"/>
        <color theme="0"/>
      </colorScale>
    </cfRule>
  </conditionalFormatting>
  <conditionalFormatting sqref="I23">
    <cfRule type="colorScale" priority="99">
      <colorScale>
        <cfvo type="num" val="0"/>
        <cfvo type="max"/>
        <color rgb="FFFF7128"/>
        <color rgb="FFFFEF9C"/>
      </colorScale>
    </cfRule>
    <cfRule type="iconSet" priority="100">
      <iconSet iconSet="3Symbols2" showValue="0">
        <cfvo type="percent" val="0"/>
        <cfvo type="num" val="0"/>
        <cfvo type="num" val="1"/>
      </iconSet>
    </cfRule>
    <cfRule type="iconSet" priority="101">
      <iconSet iconSet="3Symbols2" showValue="0">
        <cfvo type="percent" val="0"/>
        <cfvo type="num" val="0"/>
        <cfvo type="num" val="0"/>
      </iconSet>
    </cfRule>
    <cfRule type="iconSet" priority="102">
      <iconSet iconSet="3Symbols2">
        <cfvo type="percent" val="0"/>
        <cfvo type="num" val="0"/>
        <cfvo type="num" val="1"/>
      </iconSet>
    </cfRule>
  </conditionalFormatting>
  <conditionalFormatting sqref="J24:J31">
    <cfRule type="colorScale" priority="95">
      <colorScale>
        <cfvo type="num" val="0"/>
        <cfvo type="max"/>
        <color rgb="FFFF7128"/>
        <color rgb="FFFFEF9C"/>
      </colorScale>
    </cfRule>
    <cfRule type="iconSet" priority="96">
      <iconSet iconSet="3Symbols2" showValue="0">
        <cfvo type="percent" val="0"/>
        <cfvo type="num" val="0"/>
        <cfvo type="num" val="1"/>
      </iconSet>
    </cfRule>
    <cfRule type="iconSet" priority="97">
      <iconSet iconSet="3Symbols2" showValue="0">
        <cfvo type="percent" val="0"/>
        <cfvo type="num" val="0"/>
        <cfvo type="num" val="0"/>
      </iconSet>
    </cfRule>
    <cfRule type="iconSet" priority="98">
      <iconSet iconSet="3Symbols2">
        <cfvo type="percent" val="0"/>
        <cfvo type="num" val="0"/>
        <cfvo type="num" val="1"/>
      </iconSet>
    </cfRule>
  </conditionalFormatting>
  <conditionalFormatting sqref="J24:J31">
    <cfRule type="colorScale" priority="94">
      <colorScale>
        <cfvo type="min"/>
        <cfvo type="max"/>
        <color theme="0"/>
        <color theme="0"/>
      </colorScale>
    </cfRule>
  </conditionalFormatting>
  <conditionalFormatting sqref="J24:J31">
    <cfRule type="colorScale" priority="90">
      <colorScale>
        <cfvo type="num" val="0"/>
        <cfvo type="max"/>
        <color rgb="FFFF7128"/>
        <color rgb="FFFFEF9C"/>
      </colorScale>
    </cfRule>
    <cfRule type="iconSet" priority="91">
      <iconSet iconSet="3Symbols2" showValue="0">
        <cfvo type="percent" val="0"/>
        <cfvo type="num" val="0"/>
        <cfvo type="num" val="1"/>
      </iconSet>
    </cfRule>
    <cfRule type="iconSet" priority="92">
      <iconSet iconSet="3Symbols2" showValue="0">
        <cfvo type="percent" val="0"/>
        <cfvo type="num" val="0"/>
        <cfvo type="num" val="0"/>
      </iconSet>
    </cfRule>
    <cfRule type="iconSet" priority="93">
      <iconSet iconSet="3Symbols2">
        <cfvo type="percent" val="0"/>
        <cfvo type="num" val="0"/>
        <cfvo type="num" val="1"/>
      </iconSet>
    </cfRule>
  </conditionalFormatting>
  <conditionalFormatting sqref="I32">
    <cfRule type="colorScale" priority="86">
      <colorScale>
        <cfvo type="num" val="0"/>
        <cfvo type="max"/>
        <color rgb="FFFF7128"/>
        <color rgb="FFFFEF9C"/>
      </colorScale>
    </cfRule>
    <cfRule type="iconSet" priority="87">
      <iconSet iconSet="3Symbols2" showValue="0">
        <cfvo type="percent" val="0"/>
        <cfvo type="num" val="0"/>
        <cfvo type="num" val="1"/>
      </iconSet>
    </cfRule>
    <cfRule type="iconSet" priority="88">
      <iconSet iconSet="3Symbols2" showValue="0">
        <cfvo type="percent" val="0"/>
        <cfvo type="num" val="0"/>
        <cfvo type="num" val="0"/>
      </iconSet>
    </cfRule>
    <cfRule type="iconSet" priority="89">
      <iconSet iconSet="3Symbols2">
        <cfvo type="percent" val="0"/>
        <cfvo type="num" val="0"/>
        <cfvo type="num" val="1"/>
      </iconSet>
    </cfRule>
  </conditionalFormatting>
  <conditionalFormatting sqref="J33:J38">
    <cfRule type="colorScale" priority="82">
      <colorScale>
        <cfvo type="num" val="0"/>
        <cfvo type="max"/>
        <color rgb="FFFF7128"/>
        <color rgb="FFFFEF9C"/>
      </colorScale>
    </cfRule>
    <cfRule type="iconSet" priority="83">
      <iconSet iconSet="3Symbols2" showValue="0">
        <cfvo type="percent" val="0"/>
        <cfvo type="num" val="0"/>
        <cfvo type="num" val="1"/>
      </iconSet>
    </cfRule>
    <cfRule type="iconSet" priority="84">
      <iconSet iconSet="3Symbols2" showValue="0">
        <cfvo type="percent" val="0"/>
        <cfvo type="num" val="0"/>
        <cfvo type="num" val="0"/>
      </iconSet>
    </cfRule>
    <cfRule type="iconSet" priority="85">
      <iconSet iconSet="3Symbols2">
        <cfvo type="percent" val="0"/>
        <cfvo type="num" val="0"/>
        <cfvo type="num" val="1"/>
      </iconSet>
    </cfRule>
  </conditionalFormatting>
  <conditionalFormatting sqref="J33:J38">
    <cfRule type="colorScale" priority="81">
      <colorScale>
        <cfvo type="min"/>
        <cfvo type="max"/>
        <color theme="0"/>
        <color theme="0"/>
      </colorScale>
    </cfRule>
  </conditionalFormatting>
  <conditionalFormatting sqref="J33:J38">
    <cfRule type="colorScale" priority="77">
      <colorScale>
        <cfvo type="num" val="0"/>
        <cfvo type="max"/>
        <color rgb="FFFF7128"/>
        <color rgb="FFFFEF9C"/>
      </colorScale>
    </cfRule>
    <cfRule type="iconSet" priority="78">
      <iconSet iconSet="3Symbols2" showValue="0">
        <cfvo type="percent" val="0"/>
        <cfvo type="num" val="0"/>
        <cfvo type="num" val="1"/>
      </iconSet>
    </cfRule>
    <cfRule type="iconSet" priority="79">
      <iconSet iconSet="3Symbols2" showValue="0">
        <cfvo type="percent" val="0"/>
        <cfvo type="num" val="0"/>
        <cfvo type="num" val="0"/>
      </iconSet>
    </cfRule>
    <cfRule type="iconSet" priority="80">
      <iconSet iconSet="3Symbols2">
        <cfvo type="percent" val="0"/>
        <cfvo type="num" val="0"/>
        <cfvo type="num" val="1"/>
      </iconSet>
    </cfRule>
  </conditionalFormatting>
  <conditionalFormatting sqref="R8:R38">
    <cfRule type="colorScale" priority="73">
      <colorScale>
        <cfvo type="num" val="0"/>
        <cfvo type="max"/>
        <color rgb="FFFF7128"/>
        <color rgb="FFFFEF9C"/>
      </colorScale>
    </cfRule>
    <cfRule type="iconSet" priority="74">
      <iconSet iconSet="3Symbols2" showValue="0">
        <cfvo type="percent" val="0"/>
        <cfvo type="num" val="0"/>
        <cfvo type="num" val="1"/>
      </iconSet>
    </cfRule>
    <cfRule type="iconSet" priority="75">
      <iconSet iconSet="3Symbols2" showValue="0">
        <cfvo type="percent" val="0"/>
        <cfvo type="num" val="0"/>
        <cfvo type="num" val="0"/>
      </iconSet>
    </cfRule>
    <cfRule type="iconSet" priority="76">
      <iconSet iconSet="3Symbols2">
        <cfvo type="percent" val="0"/>
        <cfvo type="num" val="0"/>
        <cfvo type="num" val="1"/>
      </iconSet>
    </cfRule>
  </conditionalFormatting>
  <conditionalFormatting sqref="AC8">
    <cfRule type="colorScale" priority="69">
      <colorScale>
        <cfvo type="num" val="0"/>
        <cfvo type="max"/>
        <color rgb="FFFF7128"/>
        <color rgb="FFFFEF9C"/>
      </colorScale>
    </cfRule>
    <cfRule type="iconSet" priority="70">
      <iconSet iconSet="3Symbols2" showValue="0">
        <cfvo type="percent" val="0"/>
        <cfvo type="num" val="0"/>
        <cfvo type="num" val="1"/>
      </iconSet>
    </cfRule>
    <cfRule type="iconSet" priority="71">
      <iconSet iconSet="3Symbols2" showValue="0">
        <cfvo type="percent" val="0"/>
        <cfvo type="num" val="0"/>
        <cfvo type="num" val="0"/>
      </iconSet>
    </cfRule>
    <cfRule type="iconSet" priority="72">
      <iconSet iconSet="3Symbols2">
        <cfvo type="percent" val="0"/>
        <cfvo type="num" val="0"/>
        <cfvo type="num" val="1"/>
      </iconSet>
    </cfRule>
  </conditionalFormatting>
  <conditionalFormatting sqref="AC9">
    <cfRule type="colorScale" priority="65">
      <colorScale>
        <cfvo type="num" val="0"/>
        <cfvo type="max"/>
        <color rgb="FFFF7128"/>
        <color rgb="FFFFEF9C"/>
      </colorScale>
    </cfRule>
    <cfRule type="iconSet" priority="66">
      <iconSet iconSet="3Symbols2" showValue="0">
        <cfvo type="percent" val="0"/>
        <cfvo type="num" val="0"/>
        <cfvo type="num" val="1"/>
      </iconSet>
    </cfRule>
    <cfRule type="iconSet" priority="67">
      <iconSet iconSet="3Symbols2" showValue="0">
        <cfvo type="percent" val="0"/>
        <cfvo type="num" val="0"/>
        <cfvo type="num" val="0"/>
      </iconSet>
    </cfRule>
    <cfRule type="iconSet" priority="68">
      <iconSet iconSet="3Symbols2">
        <cfvo type="percent" val="0"/>
        <cfvo type="num" val="0"/>
        <cfvo type="num" val="1"/>
      </iconSet>
    </cfRule>
  </conditionalFormatting>
  <conditionalFormatting sqref="AD10:AD12">
    <cfRule type="colorScale" priority="61">
      <colorScale>
        <cfvo type="num" val="0"/>
        <cfvo type="max"/>
        <color rgb="FFFF7128"/>
        <color rgb="FFFFEF9C"/>
      </colorScale>
    </cfRule>
    <cfRule type="iconSet" priority="62">
      <iconSet iconSet="3Symbols2" showValue="0">
        <cfvo type="percent" val="0"/>
        <cfvo type="num" val="0"/>
        <cfvo type="num" val="1"/>
      </iconSet>
    </cfRule>
    <cfRule type="iconSet" priority="63">
      <iconSet iconSet="3Symbols2" showValue="0">
        <cfvo type="percent" val="0"/>
        <cfvo type="num" val="0"/>
        <cfvo type="num" val="0"/>
      </iconSet>
    </cfRule>
    <cfRule type="iconSet" priority="64">
      <iconSet iconSet="3Symbols2">
        <cfvo type="percent" val="0"/>
        <cfvo type="num" val="0"/>
        <cfvo type="num" val="1"/>
      </iconSet>
    </cfRule>
  </conditionalFormatting>
  <conditionalFormatting sqref="AC13:AC14">
    <cfRule type="colorScale" priority="57">
      <colorScale>
        <cfvo type="num" val="0"/>
        <cfvo type="max"/>
        <color rgb="FFFF7128"/>
        <color rgb="FFFFEF9C"/>
      </colorScale>
    </cfRule>
    <cfRule type="iconSet" priority="58">
      <iconSet iconSet="3Symbols2" showValue="0">
        <cfvo type="percent" val="0"/>
        <cfvo type="num" val="0"/>
        <cfvo type="num" val="1"/>
      </iconSet>
    </cfRule>
    <cfRule type="iconSet" priority="59">
      <iconSet iconSet="3Symbols2" showValue="0">
        <cfvo type="percent" val="0"/>
        <cfvo type="num" val="0"/>
        <cfvo type="num" val="0"/>
      </iconSet>
    </cfRule>
    <cfRule type="iconSet" priority="60">
      <iconSet iconSet="3Symbols2">
        <cfvo type="percent" val="0"/>
        <cfvo type="num" val="0"/>
        <cfvo type="num" val="1"/>
      </iconSet>
    </cfRule>
  </conditionalFormatting>
  <conditionalFormatting sqref="AD15:AD17">
    <cfRule type="colorScale" priority="53">
      <colorScale>
        <cfvo type="num" val="0"/>
        <cfvo type="max"/>
        <color rgb="FFFF7128"/>
        <color rgb="FFFFEF9C"/>
      </colorScale>
    </cfRule>
    <cfRule type="iconSet" priority="54">
      <iconSet iconSet="3Symbols2" showValue="0">
        <cfvo type="percent" val="0"/>
        <cfvo type="num" val="0"/>
        <cfvo type="num" val="1"/>
      </iconSet>
    </cfRule>
    <cfRule type="iconSet" priority="55">
      <iconSet iconSet="3Symbols2" showValue="0">
        <cfvo type="percent" val="0"/>
        <cfvo type="num" val="0"/>
        <cfvo type="num" val="0"/>
      </iconSet>
    </cfRule>
    <cfRule type="iconSet" priority="56">
      <iconSet iconSet="3Symbols2">
        <cfvo type="percent" val="0"/>
        <cfvo type="num" val="0"/>
        <cfvo type="num" val="1"/>
      </iconSet>
    </cfRule>
  </conditionalFormatting>
  <conditionalFormatting sqref="AC18:AC19">
    <cfRule type="colorScale" priority="49">
      <colorScale>
        <cfvo type="num" val="0"/>
        <cfvo type="max"/>
        <color rgb="FFFF7128"/>
        <color rgb="FFFFEF9C"/>
      </colorScale>
    </cfRule>
    <cfRule type="iconSet" priority="50">
      <iconSet iconSet="3Symbols2" showValue="0">
        <cfvo type="percent" val="0"/>
        <cfvo type="num" val="0"/>
        <cfvo type="num" val="1"/>
      </iconSet>
    </cfRule>
    <cfRule type="iconSet" priority="51">
      <iconSet iconSet="3Symbols2" showValue="0">
        <cfvo type="percent" val="0"/>
        <cfvo type="num" val="0"/>
        <cfvo type="num" val="0"/>
      </iconSet>
    </cfRule>
    <cfRule type="iconSet" priority="52">
      <iconSet iconSet="3Symbols2">
        <cfvo type="percent" val="0"/>
        <cfvo type="num" val="0"/>
        <cfvo type="num" val="1"/>
      </iconSet>
    </cfRule>
  </conditionalFormatting>
  <conditionalFormatting sqref="AC21:AC22">
    <cfRule type="colorScale" priority="45">
      <colorScale>
        <cfvo type="num" val="0"/>
        <cfvo type="max"/>
        <color rgb="FFFF7128"/>
        <color rgb="FFFFEF9C"/>
      </colorScale>
    </cfRule>
    <cfRule type="iconSet" priority="46">
      <iconSet iconSet="3Symbols2" showValue="0">
        <cfvo type="percent" val="0"/>
        <cfvo type="num" val="0"/>
        <cfvo type="num" val="1"/>
      </iconSet>
    </cfRule>
    <cfRule type="iconSet" priority="47">
      <iconSet iconSet="3Symbols2" showValue="0">
        <cfvo type="percent" val="0"/>
        <cfvo type="num" val="0"/>
        <cfvo type="num" val="0"/>
      </iconSet>
    </cfRule>
    <cfRule type="iconSet" priority="48">
      <iconSet iconSet="3Symbols2">
        <cfvo type="percent" val="0"/>
        <cfvo type="num" val="0"/>
        <cfvo type="num" val="1"/>
      </iconSet>
    </cfRule>
  </conditionalFormatting>
  <conditionalFormatting sqref="AC25">
    <cfRule type="colorScale" priority="41">
      <colorScale>
        <cfvo type="num" val="0"/>
        <cfvo type="max"/>
        <color rgb="FFFF7128"/>
        <color rgb="FFFFEF9C"/>
      </colorScale>
    </cfRule>
    <cfRule type="iconSet" priority="42">
      <iconSet iconSet="3Symbols2" showValue="0">
        <cfvo type="percent" val="0"/>
        <cfvo type="num" val="0"/>
        <cfvo type="num" val="1"/>
      </iconSet>
    </cfRule>
    <cfRule type="iconSet" priority="43">
      <iconSet iconSet="3Symbols2" showValue="0">
        <cfvo type="percent" val="0"/>
        <cfvo type="num" val="0"/>
        <cfvo type="num" val="0"/>
      </iconSet>
    </cfRule>
    <cfRule type="iconSet" priority="44">
      <iconSet iconSet="3Symbols2">
        <cfvo type="percent" val="0"/>
        <cfvo type="num" val="0"/>
        <cfvo type="num" val="1"/>
      </iconSet>
    </cfRule>
  </conditionalFormatting>
  <conditionalFormatting sqref="AC27">
    <cfRule type="colorScale" priority="37">
      <colorScale>
        <cfvo type="num" val="0"/>
        <cfvo type="max"/>
        <color rgb="FFFF7128"/>
        <color rgb="FFFFEF9C"/>
      </colorScale>
    </cfRule>
    <cfRule type="iconSet" priority="38">
      <iconSet iconSet="3Symbols2" showValue="0">
        <cfvo type="percent" val="0"/>
        <cfvo type="num" val="0"/>
        <cfvo type="num" val="1"/>
      </iconSet>
    </cfRule>
    <cfRule type="iconSet" priority="39">
      <iconSet iconSet="3Symbols2" showValue="0">
        <cfvo type="percent" val="0"/>
        <cfvo type="num" val="0"/>
        <cfvo type="num" val="0"/>
      </iconSet>
    </cfRule>
    <cfRule type="iconSet" priority="40">
      <iconSet iconSet="3Symbols2">
        <cfvo type="percent" val="0"/>
        <cfvo type="num" val="0"/>
        <cfvo type="num" val="1"/>
      </iconSet>
    </cfRule>
  </conditionalFormatting>
  <conditionalFormatting sqref="AC28">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AC31">
    <cfRule type="colorScale" priority="29">
      <colorScale>
        <cfvo type="num" val="0"/>
        <cfvo type="max"/>
        <color rgb="FFFF7128"/>
        <color rgb="FFFFEF9C"/>
      </colorScale>
    </cfRule>
    <cfRule type="iconSet" priority="30">
      <iconSet iconSet="3Symbols2" showValue="0">
        <cfvo type="percent" val="0"/>
        <cfvo type="num" val="0"/>
        <cfvo type="num" val="1"/>
      </iconSet>
    </cfRule>
    <cfRule type="iconSet" priority="31">
      <iconSet iconSet="3Symbols2" showValue="0">
        <cfvo type="percent" val="0"/>
        <cfvo type="num" val="0"/>
        <cfvo type="num" val="0"/>
      </iconSet>
    </cfRule>
    <cfRule type="iconSet" priority="32">
      <iconSet iconSet="3Symbols2">
        <cfvo type="percent" val="0"/>
        <cfvo type="num" val="0"/>
        <cfvo type="num" val="1"/>
      </iconSet>
    </cfRule>
  </conditionalFormatting>
  <conditionalFormatting sqref="AC35:AC37">
    <cfRule type="colorScale" priority="25">
      <colorScale>
        <cfvo type="num" val="0"/>
        <cfvo type="max"/>
        <color rgb="FFFF7128"/>
        <color rgb="FFFFEF9C"/>
      </colorScale>
    </cfRule>
    <cfRule type="iconSet" priority="26">
      <iconSet iconSet="3Symbols2" showValue="0">
        <cfvo type="percent" val="0"/>
        <cfvo type="num" val="0"/>
        <cfvo type="num" val="1"/>
      </iconSet>
    </cfRule>
    <cfRule type="iconSet" priority="27">
      <iconSet iconSet="3Symbols2" showValue="0">
        <cfvo type="percent" val="0"/>
        <cfvo type="num" val="0"/>
        <cfvo type="num" val="0"/>
      </iconSet>
    </cfRule>
    <cfRule type="iconSet" priority="28">
      <iconSet iconSet="3Symbols2">
        <cfvo type="percent" val="0"/>
        <cfvo type="num" val="0"/>
        <cfvo type="num" val="1"/>
      </iconSet>
    </cfRule>
  </conditionalFormatting>
  <conditionalFormatting sqref="AD20">
    <cfRule type="colorScale" priority="21">
      <colorScale>
        <cfvo type="num" val="0"/>
        <cfvo type="max"/>
        <color rgb="FFFF7128"/>
        <color rgb="FFFFEF9C"/>
      </colorScale>
    </cfRule>
    <cfRule type="iconSet" priority="22">
      <iconSet iconSet="3Symbols2" showValue="0">
        <cfvo type="percent" val="0"/>
        <cfvo type="num" val="0"/>
        <cfvo type="num" val="1"/>
      </iconSet>
    </cfRule>
    <cfRule type="iconSet" priority="23">
      <iconSet iconSet="3Symbols2" showValue="0">
        <cfvo type="percent" val="0"/>
        <cfvo type="num" val="0"/>
        <cfvo type="num" val="0"/>
      </iconSet>
    </cfRule>
    <cfRule type="iconSet" priority="24">
      <iconSet iconSet="3Symbols2">
        <cfvo type="percent" val="0"/>
        <cfvo type="num" val="0"/>
        <cfvo type="num" val="1"/>
      </iconSet>
    </cfRule>
  </conditionalFormatting>
  <conditionalFormatting sqref="AD24">
    <cfRule type="colorScale" priority="17">
      <colorScale>
        <cfvo type="num" val="0"/>
        <cfvo type="max"/>
        <color rgb="FFFF7128"/>
        <color rgb="FFFFEF9C"/>
      </colorScale>
    </cfRule>
    <cfRule type="iconSet" priority="18">
      <iconSet iconSet="3Symbols2" showValue="0">
        <cfvo type="percent" val="0"/>
        <cfvo type="num" val="0"/>
        <cfvo type="num" val="1"/>
      </iconSet>
    </cfRule>
    <cfRule type="iconSet" priority="19">
      <iconSet iconSet="3Symbols2" showValue="0">
        <cfvo type="percent" val="0"/>
        <cfvo type="num" val="0"/>
        <cfvo type="num" val="0"/>
      </iconSet>
    </cfRule>
    <cfRule type="iconSet" priority="20">
      <iconSet iconSet="3Symbols2">
        <cfvo type="percent" val="0"/>
        <cfvo type="num" val="0"/>
        <cfvo type="num" val="1"/>
      </iconSet>
    </cfRule>
  </conditionalFormatting>
  <conditionalFormatting sqref="AD26">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AD29:AD30">
    <cfRule type="colorScale" priority="9">
      <colorScale>
        <cfvo type="num" val="0"/>
        <cfvo type="max"/>
        <color rgb="FFFF7128"/>
        <color rgb="FFFFEF9C"/>
      </colorScale>
    </cfRule>
    <cfRule type="iconSet" priority="10">
      <iconSet iconSet="3Symbols2" showValue="0">
        <cfvo type="percent" val="0"/>
        <cfvo type="num" val="0"/>
        <cfvo type="num" val="1"/>
      </iconSet>
    </cfRule>
    <cfRule type="iconSet" priority="11">
      <iconSet iconSet="3Symbols2" showValue="0">
        <cfvo type="percent" val="0"/>
        <cfvo type="num" val="0"/>
        <cfvo type="num" val="0"/>
      </iconSet>
    </cfRule>
    <cfRule type="iconSet" priority="12">
      <iconSet iconSet="3Symbols2">
        <cfvo type="percent" val="0"/>
        <cfvo type="num" val="0"/>
        <cfvo type="num" val="1"/>
      </iconSet>
    </cfRule>
  </conditionalFormatting>
  <conditionalFormatting sqref="AD32:AD34">
    <cfRule type="colorScale" priority="5">
      <colorScale>
        <cfvo type="num" val="0"/>
        <cfvo type="max"/>
        <color rgb="FFFF7128"/>
        <color rgb="FFFFEF9C"/>
      </colorScale>
    </cfRule>
    <cfRule type="iconSet" priority="6">
      <iconSet iconSet="3Symbols2" showValue="0">
        <cfvo type="percent" val="0"/>
        <cfvo type="num" val="0"/>
        <cfvo type="num" val="1"/>
      </iconSet>
    </cfRule>
    <cfRule type="iconSet" priority="7">
      <iconSet iconSet="3Symbols2" showValue="0">
        <cfvo type="percent" val="0"/>
        <cfvo type="num" val="0"/>
        <cfvo type="num" val="0"/>
      </iconSet>
    </cfRule>
    <cfRule type="iconSet" priority="8">
      <iconSet iconSet="3Symbols2">
        <cfvo type="percent" val="0"/>
        <cfvo type="num" val="0"/>
        <cfvo type="num" val="1"/>
      </iconSet>
    </cfRule>
  </conditionalFormatting>
  <conditionalFormatting sqref="E8:G8 C8 C13:D15 F14:I14 I12:I13 N12:N13 K14:N15 F15:G15 I15">
    <cfRule type="colorScale" priority="281">
      <colorScale>
        <cfvo type="num" val="0"/>
        <cfvo type="max"/>
        <color rgb="FFFF7128"/>
        <color rgb="FFFFEF9C"/>
      </colorScale>
    </cfRule>
    <cfRule type="iconSet" priority="282">
      <iconSet iconSet="3Symbols2" showValue="0">
        <cfvo type="percent" val="0"/>
        <cfvo type="num" val="0"/>
        <cfvo type="num" val="1"/>
      </iconSet>
    </cfRule>
    <cfRule type="iconSet" priority="283">
      <iconSet iconSet="3Symbols2" showValue="0">
        <cfvo type="percent" val="0"/>
        <cfvo type="num" val="0"/>
        <cfvo type="num" val="0"/>
      </iconSet>
    </cfRule>
    <cfRule type="iconSet" priority="284">
      <iconSet iconSet="3Symbols2">
        <cfvo type="percent" val="0"/>
        <cfvo type="num" val="0"/>
        <cfvo type="num" val="1"/>
      </iconSet>
    </cfRule>
  </conditionalFormatting>
  <conditionalFormatting sqref="E8:G8 C8 C13:D15 F14:I14 I12:I13 N12:N13 K14:N15 F15:G15 I15">
    <cfRule type="colorScale" priority="285">
      <colorScale>
        <cfvo type="min"/>
        <cfvo type="max"/>
        <color theme="0"/>
        <color theme="0"/>
      </colorScale>
    </cfRule>
  </conditionalFormatting>
  <conditionalFormatting sqref="F16:G18 I16:I18 C16:D41 O41:AP41 K16:N41 F19:I41">
    <cfRule type="colorScale" priority="286">
      <colorScale>
        <cfvo type="num" val="0"/>
        <cfvo type="max"/>
        <color rgb="FFFF7128"/>
        <color rgb="FFFFEF9C"/>
      </colorScale>
    </cfRule>
    <cfRule type="iconSet" priority="287">
      <iconSet iconSet="3Symbols2" showValue="0">
        <cfvo type="percent" val="0"/>
        <cfvo type="num" val="0"/>
        <cfvo type="num" val="1"/>
      </iconSet>
    </cfRule>
    <cfRule type="iconSet" priority="288">
      <iconSet iconSet="3Symbols2" showValue="0">
        <cfvo type="percent" val="0"/>
        <cfvo type="num" val="0"/>
        <cfvo type="num" val="0"/>
      </iconSet>
    </cfRule>
    <cfRule type="iconSet" priority="289">
      <iconSet iconSet="3Symbols2">
        <cfvo type="percent" val="0"/>
        <cfvo type="num" val="0"/>
        <cfvo type="num" val="1"/>
      </iconSet>
    </cfRule>
  </conditionalFormatting>
  <conditionalFormatting sqref="AH8:AO9 O8:R8 O9:P9 O10:Q11 C9:D41 I12:I13 F9:H13 J10:M11 M9 I8:L9 F14:I14 F15:G18 I15:I18 T8:AA9 J12:J22 F19:I41 AC8:AF9 R9:R41 K12:Q41 S10:AP41">
    <cfRule type="colorScale" priority="290">
      <colorScale>
        <cfvo type="num" val="0"/>
        <cfvo type="max"/>
        <color rgb="FFFF7128"/>
        <color rgb="FFFFEF9C"/>
      </colorScale>
    </cfRule>
    <cfRule type="iconSet" priority="291">
      <iconSet iconSet="3Symbols2" showValue="0">
        <cfvo type="percent" val="0"/>
        <cfvo type="num" val="0"/>
        <cfvo type="num" val="1"/>
      </iconSet>
    </cfRule>
    <cfRule type="iconSet" priority="292">
      <iconSet iconSet="3Symbols2" showValue="0">
        <cfvo type="percent" val="0"/>
        <cfvo type="num" val="0"/>
        <cfvo type="num" val="0"/>
      </iconSet>
    </cfRule>
    <cfRule type="iconSet" priority="293">
      <iconSet iconSet="3Symbols2">
        <cfvo type="percent" val="0"/>
        <cfvo type="num" val="0"/>
        <cfvo type="num" val="1"/>
      </iconSet>
    </cfRule>
  </conditionalFormatting>
  <conditionalFormatting sqref="AH8:AO9 O8:R8 O9:P9 O10:Q11 C9:D41 I12:I13 F9:H13 J10:M11 M9 I8:L9 F14:I14 F15:G18 I15:I18 T8:AA9 J12:J22 F19:I41 AC8:AF9 R9:R41 K12:Q41 S10:AP41">
    <cfRule type="colorScale" priority="294">
      <colorScale>
        <cfvo type="min"/>
        <cfvo type="max"/>
        <color theme="0"/>
        <color theme="0"/>
      </colorScale>
    </cfRule>
  </conditionalFormatting>
  <conditionalFormatting sqref="C8:AP41">
    <cfRule type="colorScale" priority="295">
      <colorScale>
        <cfvo type="min"/>
        <cfvo type="percentile" val="50"/>
        <cfvo type="max"/>
        <color rgb="FFF8696B"/>
        <color rgb="FFFFEB84"/>
        <color rgb="FF63BE7B"/>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387" id="{FC699B55-C588-4B2C-AA90-6F2756F7E6E2}">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388" id="{D9D1370B-0F56-40F1-8DEE-13A67519C8CE}">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389" id="{2639E3B1-AF64-4D9B-8D6E-E608BFEA7203}">
            <x14:iconSet custom="1">
              <x14:cfvo type="percent">
                <xm:f>0</xm:f>
              </x14:cfvo>
              <x14:cfvo type="percent">
                <xm:f>0</xm:f>
              </x14:cfvo>
              <x14:cfvo type="percent">
                <xm:f>1</xm:f>
              </x14:cfvo>
              <x14:cfIcon iconSet="3TrafficLights1" iconId="0"/>
              <x14:cfIcon iconSet="3Symbols" iconId="0"/>
              <x14:cfIcon iconSet="3Symbols2" iconId="2"/>
            </x14:iconSet>
          </x14:cfRule>
          <xm:sqref>C47:AX47</xm:sqref>
        </x14:conditionalFormatting>
        <x14:conditionalFormatting xmlns:xm="http://schemas.microsoft.com/office/excel/2006/main">
          <x14:cfRule type="iconSet" priority="386" id="{11BAF69E-1E1E-4D7A-98F4-59CC98DC8164}">
            <x14:iconSet iconSet="3Symbols2" showValue="0" custom="1">
              <x14:cfvo type="percent">
                <xm:f>0</xm:f>
              </x14:cfvo>
              <x14:cfvo type="percent">
                <xm:f>0</xm:f>
              </x14:cfvo>
              <x14:cfvo type="percent">
                <xm:f>1</xm:f>
              </x14:cfvo>
              <x14:cfIcon iconSet="3Symbols2" iconId="0"/>
              <x14:cfIcon iconSet="3Symbols2" iconId="0"/>
              <x14:cfIcon iconSet="3Symbols2" iconId="2"/>
            </x14:iconSet>
          </x14:cfRule>
          <xm:sqref>G47:J47</xm:sqref>
        </x14:conditionalFormatting>
        <x14:conditionalFormatting xmlns:xm="http://schemas.microsoft.com/office/excel/2006/main">
          <x14:cfRule type="iconSet" priority="353" id="{9F0A77C1-7EA7-4296-ACA1-74B14C8CDDA9}">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354" id="{395B2382-AF2E-4A7C-9F04-D43A776493F3}">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355" id="{28F52E32-F717-49DC-9E3A-078D598AD512}">
            <x14:iconSet custom="1">
              <x14:cfvo type="percent">
                <xm:f>0</xm:f>
              </x14:cfvo>
              <x14:cfvo type="percent">
                <xm:f>0</xm:f>
              </x14:cfvo>
              <x14:cfvo type="percent">
                <xm:f>1</xm:f>
              </x14:cfvo>
              <x14:cfIcon iconSet="3TrafficLights1" iconId="0"/>
              <x14:cfIcon iconSet="3Symbols" iconId="0"/>
              <x14:cfIcon iconSet="3Symbols2" iconId="2"/>
            </x14:iconSet>
          </x14:cfRule>
          <xm:sqref>AY47:BJ47</xm:sqref>
        </x14:conditionalFormatting>
        <x14:conditionalFormatting xmlns:xm="http://schemas.microsoft.com/office/excel/2006/main">
          <x14:cfRule type="iconSet" priority="330" id="{97941D95-0E42-4A92-B120-9F8FACAA1B90}">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331" id="{1BF7CA5E-95F0-4D56-B906-2FBBE079216B}">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332" id="{ECBCE31E-9195-452D-9494-D80AD6E6FB5A}">
            <x14:iconSet custom="1">
              <x14:cfvo type="percent">
                <xm:f>0</xm:f>
              </x14:cfvo>
              <x14:cfvo type="percent">
                <xm:f>0</xm:f>
              </x14:cfvo>
              <x14:cfvo type="percent">
                <xm:f>1</xm:f>
              </x14:cfvo>
              <x14:cfIcon iconSet="3TrafficLights1" iconId="0"/>
              <x14:cfIcon iconSet="3Symbols" iconId="0"/>
              <x14:cfIcon iconSet="3Symbols2" iconId="2"/>
            </x14:iconSet>
          </x14:cfRule>
          <xm:sqref>C42:AX46 AQ8:AX41</xm:sqref>
        </x14:conditionalFormatting>
        <x14:conditionalFormatting xmlns:xm="http://schemas.microsoft.com/office/excel/2006/main">
          <x14:cfRule type="iconSet" priority="329" id="{3B1C1856-96C5-4E1A-A252-698D8677B789}">
            <x14:iconSet iconSet="3Symbols2" showValue="0" custom="1">
              <x14:cfvo type="percent">
                <xm:f>0</xm:f>
              </x14:cfvo>
              <x14:cfvo type="percent">
                <xm:f>0</xm:f>
              </x14:cfvo>
              <x14:cfvo type="percent">
                <xm:f>1</xm:f>
              </x14:cfvo>
              <x14:cfIcon iconSet="3Symbols2" iconId="0"/>
              <x14:cfIcon iconSet="3Symbols2" iconId="0"/>
              <x14:cfIcon iconSet="3Symbols2" iconId="2"/>
            </x14:iconSet>
          </x14:cfRule>
          <xm:sqref>G42:J46</xm:sqref>
        </x14:conditionalFormatting>
        <x14:conditionalFormatting xmlns:xm="http://schemas.microsoft.com/office/excel/2006/main">
          <x14:cfRule type="iconSet" priority="296" id="{7768C7D4-0A88-48D7-8633-94F3E1B78AFF}">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297" id="{34BD3E38-D042-4FE6-B2FF-C7B5A765902D}">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298" id="{0B676023-EE9E-476E-8B9B-70C88FF4BFDC}">
            <x14:iconSet custom="1">
              <x14:cfvo type="percent">
                <xm:f>0</xm:f>
              </x14:cfvo>
              <x14:cfvo type="percent">
                <xm:f>0</xm:f>
              </x14:cfvo>
              <x14:cfvo type="percent">
                <xm:f>1</xm:f>
              </x14:cfvo>
              <x14:cfIcon iconSet="3TrafficLights1" iconId="0"/>
              <x14:cfIcon iconSet="3Symbols" iconId="0"/>
              <x14:cfIcon iconSet="3Symbols2" iconId="2"/>
            </x14:iconSet>
          </x14:cfRule>
          <xm:sqref>AY8:BJ46</xm:sqref>
        </x14:conditionalFormatting>
        <x14:conditionalFormatting xmlns:xm="http://schemas.microsoft.com/office/excel/2006/main">
          <x14:cfRule type="iconSet" priority="2" id="{4AE4B176-98D9-4621-97A0-915C8795098F}">
            <x14:iconSet showValue="0" custom="1">
              <x14:cfvo type="percent">
                <xm:f>0</xm:f>
              </x14:cfvo>
              <x14:cfvo type="num">
                <xm:f>0</xm:f>
              </x14:cfvo>
              <x14:cfvo type="num">
                <xm:f>1</xm:f>
              </x14:cfvo>
              <x14:cfIcon iconSet="3Symbols2" iconId="0"/>
              <x14:cfIcon iconSet="3Symbols2" iconId="0"/>
              <x14:cfIcon iconSet="3Symbols2" iconId="2"/>
            </x14:iconSet>
          </x14:cfRule>
          <x14:cfRule type="iconSet" priority="3" id="{700566EB-9F97-49AE-A8E7-B6A0913ABB1E}">
            <x14:iconSet custom="1">
              <x14:cfvo type="percent">
                <xm:f>0</xm:f>
              </x14:cfvo>
              <x14:cfvo type="num">
                <xm:f>0</xm:f>
              </x14:cfvo>
              <x14:cfvo type="num">
                <xm:f>1</xm:f>
              </x14:cfvo>
              <x14:cfIcon iconSet="3TrafficLights1" iconId="0"/>
              <x14:cfIcon iconSet="3Symbols" iconId="0"/>
              <x14:cfIcon iconSet="3Symbols2" iconId="2"/>
            </x14:iconSet>
          </x14:cfRule>
          <x14:cfRule type="iconSet" priority="4" id="{E6128BA7-1C76-4BBF-B259-19E4E66F010B}">
            <x14:iconSet custom="1">
              <x14:cfvo type="percent">
                <xm:f>0</xm:f>
              </x14:cfvo>
              <x14:cfvo type="percent">
                <xm:f>0</xm:f>
              </x14:cfvo>
              <x14:cfvo type="percent">
                <xm:f>1</xm:f>
              </x14:cfvo>
              <x14:cfIcon iconSet="3TrafficLights1" iconId="0"/>
              <x14:cfIcon iconSet="3Symbols" iconId="0"/>
              <x14:cfIcon iconSet="3Symbols2" iconId="2"/>
            </x14:iconSet>
          </x14:cfRule>
          <xm:sqref>C8:AP41</xm:sqref>
        </x14:conditionalFormatting>
        <x14:conditionalFormatting xmlns:xm="http://schemas.microsoft.com/office/excel/2006/main">
          <x14:cfRule type="iconSet" priority="1" id="{768FDB04-122C-460C-A71C-73076CA4BD68}">
            <x14:iconSet iconSet="3Symbols2" showValue="0" custom="1">
              <x14:cfvo type="percent">
                <xm:f>0</xm:f>
              </x14:cfvo>
              <x14:cfvo type="percent">
                <xm:f>0</xm:f>
              </x14:cfvo>
              <x14:cfvo type="percent">
                <xm:f>1</xm:f>
              </x14:cfvo>
              <x14:cfIcon iconSet="3Symbols2" iconId="0"/>
              <x14:cfIcon iconSet="3Symbols2" iconId="0"/>
              <x14:cfIcon iconSet="3Symbols2" iconId="2"/>
            </x14:iconSet>
          </x14:cfRule>
          <xm:sqref>G8:J41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DIMENSI!$A$1:$A$6</xm:f>
          </x14:formula1>
          <xm:sqref>B4:B6</xm:sqref>
        </x14:dataValidation>
        <x14:dataValidation type="list" showInputMessage="1" showErrorMessage="1" xr:uid="{00000000-0002-0000-0100-000001000000}">
          <x14:formula1>
            <xm:f>DIMENSI!$C$1:$C$5</xm:f>
          </x14:formula1>
          <xm:sqref>C4:BJ4</xm:sqref>
        </x14:dataValidation>
        <x14:dataValidation type="list" allowBlank="1" showInputMessage="1" showErrorMessage="1" xr:uid="{00000000-0002-0000-0100-000002000000}">
          <x14:formula1>
            <xm:f>DESKRIPSI!$C$2:$C$11</xm:f>
          </x14:formula1>
          <xm:sqref>C5:BJ5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AX1001"/>
  <sheetViews>
    <sheetView view="pageBreakPreview" topLeftCell="A2" zoomScale="80" zoomScaleNormal="7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3.7109375" style="32" customWidth="1"/>
    <col min="15" max="50" width="3.7109375" customWidth="1"/>
  </cols>
  <sheetData>
    <row r="1" spans="1:50"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9" t="str">
        <f>BERIMAN!B2</f>
        <v>DESKRIPSI PROJEK 1 :</v>
      </c>
      <c r="C2" s="178"/>
      <c r="D2" s="178"/>
      <c r="E2" s="178"/>
      <c r="F2" s="178"/>
      <c r="G2" s="178"/>
      <c r="H2" s="178"/>
      <c r="I2" s="178"/>
      <c r="J2" s="178"/>
      <c r="K2" s="178"/>
      <c r="L2" s="178"/>
      <c r="M2" s="178"/>
      <c r="N2" s="178"/>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x14ac:dyDescent="0.25">
      <c r="A3" s="21"/>
      <c r="B3" s="21"/>
      <c r="C3" s="36">
        <v>3</v>
      </c>
      <c r="D3" s="36">
        <v>4</v>
      </c>
      <c r="E3" s="36">
        <v>5</v>
      </c>
      <c r="F3" s="36">
        <v>6</v>
      </c>
      <c r="G3" s="36">
        <v>7</v>
      </c>
      <c r="H3" s="36">
        <v>8</v>
      </c>
      <c r="I3" s="36">
        <v>9</v>
      </c>
      <c r="J3" s="36">
        <v>10</v>
      </c>
      <c r="K3" s="36">
        <v>11</v>
      </c>
      <c r="L3" s="36">
        <v>12</v>
      </c>
      <c r="M3" s="36">
        <v>13</v>
      </c>
      <c r="N3" s="36">
        <v>14</v>
      </c>
      <c r="O3" s="36">
        <v>15</v>
      </c>
      <c r="P3" s="36">
        <v>16</v>
      </c>
      <c r="Q3" s="36">
        <v>17</v>
      </c>
      <c r="R3" s="36">
        <v>18</v>
      </c>
      <c r="S3" s="36">
        <v>19</v>
      </c>
      <c r="T3" s="36">
        <v>20</v>
      </c>
      <c r="U3" s="36">
        <v>21</v>
      </c>
      <c r="V3" s="36">
        <v>22</v>
      </c>
      <c r="W3" s="36">
        <v>23</v>
      </c>
      <c r="X3" s="36">
        <v>24</v>
      </c>
      <c r="Y3" s="36">
        <v>25</v>
      </c>
      <c r="Z3" s="36">
        <v>26</v>
      </c>
      <c r="AA3" s="36">
        <v>27</v>
      </c>
      <c r="AB3" s="36">
        <v>28</v>
      </c>
      <c r="AC3" s="36">
        <v>29</v>
      </c>
      <c r="AD3" s="36">
        <v>30</v>
      </c>
      <c r="AE3" s="36">
        <v>31</v>
      </c>
      <c r="AF3" s="36">
        <v>32</v>
      </c>
      <c r="AG3" s="36">
        <v>33</v>
      </c>
      <c r="AH3" s="36">
        <v>34</v>
      </c>
      <c r="AI3" s="36">
        <v>35</v>
      </c>
      <c r="AJ3" s="36">
        <v>36</v>
      </c>
      <c r="AK3" s="36">
        <v>37</v>
      </c>
      <c r="AL3" s="36">
        <v>38</v>
      </c>
      <c r="AM3" s="36">
        <v>39</v>
      </c>
      <c r="AN3" s="36">
        <v>40</v>
      </c>
      <c r="AO3" s="36">
        <v>41</v>
      </c>
      <c r="AP3" s="36">
        <v>42</v>
      </c>
      <c r="AQ3" s="36">
        <v>43</v>
      </c>
      <c r="AR3" s="36">
        <v>44</v>
      </c>
      <c r="AS3" s="36">
        <v>45</v>
      </c>
      <c r="AT3" s="36">
        <v>46</v>
      </c>
      <c r="AU3" s="36">
        <v>47</v>
      </c>
      <c r="AV3" s="36">
        <v>48</v>
      </c>
      <c r="AW3" s="36">
        <v>49</v>
      </c>
      <c r="AX3" s="36">
        <v>50</v>
      </c>
    </row>
    <row r="4" spans="1:50" ht="14.25" customHeight="1" x14ac:dyDescent="0.25">
      <c r="A4" s="159" t="s">
        <v>17</v>
      </c>
      <c r="B4" s="161" t="s">
        <v>161</v>
      </c>
      <c r="C4" s="179" t="s">
        <v>68</v>
      </c>
      <c r="D4" s="180"/>
      <c r="E4" s="180"/>
      <c r="F4" s="180"/>
      <c r="G4" s="180"/>
      <c r="H4" s="180"/>
      <c r="I4" s="180"/>
      <c r="J4" s="180"/>
      <c r="K4" s="180"/>
      <c r="L4" s="180"/>
      <c r="M4" s="180"/>
      <c r="N4" s="180"/>
      <c r="O4" s="181" t="s">
        <v>71</v>
      </c>
      <c r="P4" s="181"/>
      <c r="Q4" s="181"/>
      <c r="R4" s="181"/>
      <c r="S4" s="181"/>
      <c r="T4" s="181"/>
      <c r="U4" s="181"/>
      <c r="V4" s="181"/>
      <c r="W4" s="181"/>
      <c r="X4" s="181"/>
      <c r="Y4" s="181"/>
      <c r="Z4" s="181"/>
      <c r="AA4" s="174"/>
      <c r="AB4" s="174"/>
      <c r="AC4" s="174"/>
      <c r="AD4" s="174"/>
      <c r="AE4" s="174"/>
      <c r="AF4" s="174"/>
      <c r="AG4" s="174"/>
      <c r="AH4" s="174"/>
      <c r="AI4" s="174"/>
      <c r="AJ4" s="174"/>
      <c r="AK4" s="174"/>
      <c r="AL4" s="174"/>
      <c r="AM4" s="175"/>
      <c r="AN4" s="169"/>
      <c r="AO4" s="169"/>
      <c r="AP4" s="169"/>
      <c r="AQ4" s="169"/>
      <c r="AR4" s="169"/>
      <c r="AS4" s="169"/>
      <c r="AT4" s="169"/>
      <c r="AU4" s="169"/>
      <c r="AV4" s="169"/>
      <c r="AW4" s="169"/>
      <c r="AX4" s="169"/>
    </row>
    <row r="5" spans="1:50" ht="60" customHeight="1" x14ac:dyDescent="0.25">
      <c r="A5" s="160"/>
      <c r="B5" s="162"/>
      <c r="C5" s="165" t="s">
        <v>69</v>
      </c>
      <c r="D5" s="166"/>
      <c r="E5" s="166"/>
      <c r="F5" s="167"/>
      <c r="G5" s="165"/>
      <c r="H5" s="166"/>
      <c r="I5" s="166"/>
      <c r="J5" s="167"/>
      <c r="K5" s="165"/>
      <c r="L5" s="166"/>
      <c r="M5" s="166"/>
      <c r="N5" s="167"/>
      <c r="O5" s="176" t="s">
        <v>76</v>
      </c>
      <c r="P5" s="176"/>
      <c r="Q5" s="176"/>
      <c r="R5" s="177"/>
      <c r="S5" s="176"/>
      <c r="T5" s="176"/>
      <c r="U5" s="176"/>
      <c r="V5" s="177"/>
      <c r="W5" s="176"/>
      <c r="X5" s="176"/>
      <c r="Y5" s="176"/>
      <c r="Z5" s="177"/>
      <c r="AA5" s="172"/>
      <c r="AB5" s="173"/>
      <c r="AC5" s="173"/>
      <c r="AD5" s="173"/>
      <c r="AE5" s="173"/>
      <c r="AF5" s="173"/>
      <c r="AG5" s="173"/>
      <c r="AH5" s="173"/>
      <c r="AI5" s="173"/>
      <c r="AJ5" s="173"/>
      <c r="AK5" s="173"/>
      <c r="AL5" s="173"/>
      <c r="AM5" s="170"/>
      <c r="AN5" s="171"/>
      <c r="AO5" s="171"/>
      <c r="AP5" s="171"/>
      <c r="AQ5" s="171"/>
      <c r="AR5" s="171"/>
      <c r="AS5" s="171"/>
      <c r="AT5" s="171"/>
      <c r="AU5" s="171"/>
      <c r="AV5" s="171"/>
      <c r="AW5" s="171"/>
      <c r="AX5" s="171"/>
    </row>
    <row r="6" spans="1:50" s="73" customFormat="1" ht="24" customHeight="1" x14ac:dyDescent="0.2">
      <c r="A6" s="71"/>
      <c r="B6" s="72"/>
      <c r="C6" s="154" t="str">
        <f>VLOOKUP(C5,DESKRIPSI!$C$2:$E$47,3,0)</f>
        <v>Mengidentifikasi kemampuan, prestasi, dan ketertarikannya serta tantangan yang dihadapi berdasarkan kejadian-kejadian yang dialaminya dalam kehidupan sehari-hari.</v>
      </c>
      <c r="D6" s="155"/>
      <c r="E6" s="155"/>
      <c r="F6" s="156"/>
      <c r="G6" s="154" t="e">
        <f>VLOOKUP(G5,DESKRIPSI!$C$2:$E$47,3,0)</f>
        <v>#N/A</v>
      </c>
      <c r="H6" s="155"/>
      <c r="I6" s="155"/>
      <c r="J6" s="156"/>
      <c r="K6" s="154" t="e">
        <f>VLOOKUP(K5,DESKRIPSI!$C$2:$E$47,3,0)</f>
        <v>#N/A</v>
      </c>
      <c r="L6" s="155"/>
      <c r="M6" s="155"/>
      <c r="N6" s="156"/>
      <c r="O6" s="148" t="str">
        <f>VLOOKUP(O5,DESKRIPSI!$C$1:$E$48,3,0)</f>
        <v>Tetap bertahan mengerjakan tugas ketika dihadapkan dengan tantangan dan berusaha menyesuaikan strateginya ketika upaya sebelumnya tidak berhasil.</v>
      </c>
      <c r="P6" s="149"/>
      <c r="Q6" s="149"/>
      <c r="R6" s="150"/>
      <c r="S6" s="148" t="e">
        <f>VLOOKUP(S5,DESKRIPSI!$C$1:$E$48,3,0)</f>
        <v>#N/A</v>
      </c>
      <c r="T6" s="149"/>
      <c r="U6" s="149"/>
      <c r="V6" s="150"/>
      <c r="W6" s="148" t="e">
        <f>VLOOKUP(W5,DESKRIPSI!$C$1:$E$48,3,0)</f>
        <v>#N/A</v>
      </c>
      <c r="X6" s="149"/>
      <c r="Y6" s="149"/>
      <c r="Z6" s="150"/>
      <c r="AA6" s="151" t="e">
        <f>VLOOKUP(AA5,DESKRIPSI!$C$1:$E$48,3,0)</f>
        <v>#N/A</v>
      </c>
      <c r="AB6" s="152"/>
      <c r="AC6" s="152"/>
      <c r="AD6" s="153"/>
      <c r="AE6" s="151" t="e">
        <f>VLOOKUP(AE5,DESKRIPSI!$C$1:$E$48,3,0)</f>
        <v>#N/A</v>
      </c>
      <c r="AF6" s="152"/>
      <c r="AG6" s="152"/>
      <c r="AH6" s="153"/>
      <c r="AI6" s="151" t="e">
        <f>VLOOKUP(AI5,DESKRIPSI!$C$1:$E$48,3,0)</f>
        <v>#N/A</v>
      </c>
      <c r="AJ6" s="152"/>
      <c r="AK6" s="152"/>
      <c r="AL6" s="153"/>
      <c r="AM6" s="145" t="e">
        <f>VLOOKUP(AM5,DESKRIPSI!$C$1:$E$48,3,0)</f>
        <v>#N/A</v>
      </c>
      <c r="AN6" s="146"/>
      <c r="AO6" s="146"/>
      <c r="AP6" s="147"/>
      <c r="AQ6" s="145" t="e">
        <f>VLOOKUP(AQ5,DESKRIPSI!$C$1:$E$48,3,0)</f>
        <v>#N/A</v>
      </c>
      <c r="AR6" s="146"/>
      <c r="AS6" s="146"/>
      <c r="AT6" s="147"/>
      <c r="AU6" s="145" t="e">
        <f>VLOOKUP(AU5,DESKRIPSI!$C$1:$E$48,3,0)</f>
        <v>#N/A</v>
      </c>
      <c r="AV6" s="146"/>
      <c r="AW6" s="146"/>
      <c r="AX6" s="147"/>
    </row>
    <row r="7" spans="1:50" ht="27" customHeight="1" x14ac:dyDescent="0.25">
      <c r="A7" s="24"/>
      <c r="B7" s="30"/>
      <c r="C7" s="33" t="s">
        <v>95</v>
      </c>
      <c r="D7" s="33" t="s">
        <v>97</v>
      </c>
      <c r="E7" s="33" t="s">
        <v>96</v>
      </c>
      <c r="F7" s="33" t="s">
        <v>151</v>
      </c>
      <c r="G7" s="33" t="s">
        <v>95</v>
      </c>
      <c r="H7" s="33" t="s">
        <v>97</v>
      </c>
      <c r="I7" s="33" t="s">
        <v>96</v>
      </c>
      <c r="J7" s="33" t="s">
        <v>151</v>
      </c>
      <c r="K7" s="33" t="s">
        <v>95</v>
      </c>
      <c r="L7" s="33" t="s">
        <v>97</v>
      </c>
      <c r="M7" s="33" t="s">
        <v>96</v>
      </c>
      <c r="N7" s="33" t="s">
        <v>151</v>
      </c>
      <c r="O7" s="33" t="s">
        <v>95</v>
      </c>
      <c r="P7" s="33" t="s">
        <v>97</v>
      </c>
      <c r="Q7" s="33" t="s">
        <v>96</v>
      </c>
      <c r="R7" s="33" t="s">
        <v>151</v>
      </c>
      <c r="S7" s="33" t="s">
        <v>95</v>
      </c>
      <c r="T7" s="33" t="s">
        <v>97</v>
      </c>
      <c r="U7" s="33" t="s">
        <v>96</v>
      </c>
      <c r="V7" s="33" t="s">
        <v>151</v>
      </c>
      <c r="W7" s="33" t="s">
        <v>95</v>
      </c>
      <c r="X7" s="33" t="s">
        <v>97</v>
      </c>
      <c r="Y7" s="33" t="s">
        <v>96</v>
      </c>
      <c r="Z7" s="33" t="s">
        <v>151</v>
      </c>
      <c r="AA7" s="33" t="s">
        <v>95</v>
      </c>
      <c r="AB7" s="33" t="s">
        <v>97</v>
      </c>
      <c r="AC7" s="33" t="s">
        <v>96</v>
      </c>
      <c r="AD7" s="33" t="s">
        <v>151</v>
      </c>
      <c r="AE7" s="33" t="s">
        <v>95</v>
      </c>
      <c r="AF7" s="33" t="s">
        <v>97</v>
      </c>
      <c r="AG7" s="33" t="s">
        <v>96</v>
      </c>
      <c r="AH7" s="33" t="s">
        <v>151</v>
      </c>
      <c r="AI7" s="33" t="s">
        <v>95</v>
      </c>
      <c r="AJ7" s="33" t="s">
        <v>97</v>
      </c>
      <c r="AK7" s="33" t="s">
        <v>96</v>
      </c>
      <c r="AL7" s="33" t="s">
        <v>151</v>
      </c>
      <c r="AM7" s="33" t="s">
        <v>95</v>
      </c>
      <c r="AN7" s="33" t="s">
        <v>97</v>
      </c>
      <c r="AO7" s="33" t="s">
        <v>96</v>
      </c>
      <c r="AP7" s="33" t="s">
        <v>151</v>
      </c>
      <c r="AQ7" s="33" t="s">
        <v>95</v>
      </c>
      <c r="AR7" s="33" t="s">
        <v>97</v>
      </c>
      <c r="AS7" s="33" t="s">
        <v>96</v>
      </c>
      <c r="AT7" s="33" t="s">
        <v>151</v>
      </c>
      <c r="AU7" s="33" t="s">
        <v>95</v>
      </c>
      <c r="AV7" s="33" t="s">
        <v>97</v>
      </c>
      <c r="AW7" s="33" t="s">
        <v>96</v>
      </c>
      <c r="AX7" s="33" t="s">
        <v>151</v>
      </c>
    </row>
    <row r="8" spans="1:50" ht="14.25" customHeight="1" x14ac:dyDescent="0.25">
      <c r="A8" s="22">
        <v>1</v>
      </c>
      <c r="B8" s="23" t="str">
        <f>'DATA SISWA'!E14</f>
        <v>AHZA BAGAS RAMADHAN</v>
      </c>
      <c r="C8" s="49"/>
      <c r="D8" s="49"/>
      <c r="E8" s="49"/>
      <c r="F8" s="49"/>
      <c r="G8" s="49"/>
      <c r="H8" s="49"/>
      <c r="I8" s="49"/>
      <c r="J8" s="49"/>
      <c r="K8" s="49"/>
      <c r="L8" s="49"/>
      <c r="M8" s="49"/>
      <c r="N8" s="49"/>
      <c r="O8" s="49"/>
      <c r="P8" s="49"/>
      <c r="Q8" s="49"/>
      <c r="R8" s="49"/>
      <c r="S8" s="49"/>
      <c r="T8" s="49"/>
      <c r="U8" s="49"/>
      <c r="V8" s="49"/>
      <c r="W8" s="49"/>
      <c r="X8" s="49"/>
      <c r="Y8" s="49"/>
      <c r="Z8" s="49"/>
      <c r="AA8" s="27"/>
      <c r="AB8" s="27"/>
      <c r="AC8" s="27"/>
      <c r="AD8" s="27"/>
      <c r="AE8" s="27"/>
      <c r="AF8" s="27"/>
      <c r="AG8" s="27"/>
      <c r="AH8" s="27"/>
      <c r="AI8" s="27"/>
      <c r="AJ8" s="27"/>
      <c r="AK8" s="27"/>
      <c r="AL8" s="27"/>
      <c r="AM8" s="34"/>
      <c r="AN8" s="27"/>
      <c r="AO8" s="27"/>
      <c r="AP8" s="27"/>
      <c r="AQ8" s="27"/>
      <c r="AR8" s="27"/>
      <c r="AS8" s="27"/>
      <c r="AT8" s="27"/>
      <c r="AU8" s="27"/>
      <c r="AV8" s="27"/>
      <c r="AW8" s="27"/>
      <c r="AX8" s="27"/>
    </row>
    <row r="9" spans="1:50" ht="14.25" customHeight="1" x14ac:dyDescent="0.25">
      <c r="A9" s="22">
        <v>2</v>
      </c>
      <c r="B9" s="23" t="str">
        <f>'DATA SISWA'!E15</f>
        <v>AISHA KHAIRINA SHALIHA</v>
      </c>
      <c r="C9" s="49"/>
      <c r="D9" s="49"/>
      <c r="E9" s="49"/>
      <c r="F9" s="49"/>
      <c r="G9" s="49"/>
      <c r="H9" s="49"/>
      <c r="I9" s="49"/>
      <c r="J9" s="49"/>
      <c r="K9" s="49"/>
      <c r="L9" s="49"/>
      <c r="M9" s="49"/>
      <c r="N9" s="49"/>
      <c r="O9" s="49"/>
      <c r="P9" s="49"/>
      <c r="Q9" s="49"/>
      <c r="R9" s="49"/>
      <c r="S9" s="49"/>
      <c r="T9" s="49"/>
      <c r="U9" s="49"/>
      <c r="V9" s="49"/>
      <c r="W9" s="49"/>
      <c r="X9" s="49"/>
      <c r="Y9" s="49"/>
      <c r="Z9" s="49"/>
      <c r="AA9" s="27"/>
      <c r="AB9" s="27"/>
      <c r="AC9" s="27"/>
      <c r="AD9" s="27"/>
      <c r="AE9" s="27"/>
      <c r="AF9" s="27"/>
      <c r="AG9" s="27"/>
      <c r="AH9" s="27"/>
      <c r="AI9" s="27"/>
      <c r="AJ9" s="27"/>
      <c r="AK9" s="27"/>
      <c r="AL9" s="27"/>
      <c r="AM9" s="34"/>
      <c r="AN9" s="27"/>
      <c r="AO9" s="27"/>
      <c r="AP9" s="27"/>
      <c r="AQ9" s="27"/>
      <c r="AR9" s="27"/>
      <c r="AS9" s="27"/>
      <c r="AT9" s="27"/>
      <c r="AU9" s="27"/>
      <c r="AV9" s="27"/>
      <c r="AW9" s="27"/>
      <c r="AX9" s="27"/>
    </row>
    <row r="10" spans="1:50" ht="14.25" customHeight="1" x14ac:dyDescent="0.25">
      <c r="A10" s="22">
        <v>3</v>
      </c>
      <c r="B10" s="23" t="str">
        <f>'DATA SISWA'!E16</f>
        <v>ALYSHA KIRANA BESTARI</v>
      </c>
      <c r="C10" s="49"/>
      <c r="D10" s="49"/>
      <c r="E10" s="49"/>
      <c r="F10" s="49"/>
      <c r="G10" s="49"/>
      <c r="H10" s="49"/>
      <c r="I10" s="49"/>
      <c r="J10" s="49"/>
      <c r="K10" s="49"/>
      <c r="L10" s="49"/>
      <c r="M10" s="49"/>
      <c r="N10" s="49"/>
      <c r="O10" s="49"/>
      <c r="P10" s="49"/>
      <c r="Q10" s="49"/>
      <c r="R10" s="49"/>
      <c r="S10" s="49"/>
      <c r="T10" s="49"/>
      <c r="U10" s="49"/>
      <c r="V10" s="49"/>
      <c r="W10" s="49"/>
      <c r="X10" s="49"/>
      <c r="Y10" s="49"/>
      <c r="Z10" s="49"/>
      <c r="AA10" s="27"/>
      <c r="AB10" s="27"/>
      <c r="AC10" s="27"/>
      <c r="AD10" s="27"/>
      <c r="AE10" s="27"/>
      <c r="AF10" s="27"/>
      <c r="AG10" s="27"/>
      <c r="AH10" s="27"/>
      <c r="AI10" s="27"/>
      <c r="AJ10" s="27"/>
      <c r="AK10" s="27"/>
      <c r="AL10" s="27"/>
      <c r="AM10" s="34"/>
      <c r="AN10" s="27"/>
      <c r="AO10" s="27"/>
      <c r="AP10" s="27"/>
      <c r="AQ10" s="27"/>
      <c r="AR10" s="27"/>
      <c r="AS10" s="27"/>
      <c r="AT10" s="27"/>
      <c r="AU10" s="27"/>
      <c r="AV10" s="27"/>
      <c r="AW10" s="27"/>
      <c r="AX10" s="27"/>
    </row>
    <row r="11" spans="1:50" ht="14.25" customHeight="1" x14ac:dyDescent="0.25">
      <c r="A11" s="22">
        <v>4</v>
      </c>
      <c r="B11" s="23">
        <f>'DATA SISWA'!E17</f>
        <v>0</v>
      </c>
      <c r="C11" s="49"/>
      <c r="D11" s="49"/>
      <c r="E11" s="49"/>
      <c r="F11" s="49"/>
      <c r="G11" s="49"/>
      <c r="H11" s="49"/>
      <c r="I11" s="49"/>
      <c r="J11" s="49"/>
      <c r="K11" s="49"/>
      <c r="L11" s="49"/>
      <c r="M11" s="49"/>
      <c r="N11" s="49"/>
      <c r="O11" s="49"/>
      <c r="P11" s="49"/>
      <c r="Q11" s="49"/>
      <c r="R11" s="49"/>
      <c r="S11" s="49"/>
      <c r="T11" s="49"/>
      <c r="U11" s="49"/>
      <c r="V11" s="49"/>
      <c r="W11" s="49"/>
      <c r="X11" s="49"/>
      <c r="Y11" s="49"/>
      <c r="Z11" s="49"/>
      <c r="AA11" s="27"/>
      <c r="AB11" s="27"/>
      <c r="AC11" s="27"/>
      <c r="AD11" s="27"/>
      <c r="AE11" s="27"/>
      <c r="AF11" s="27"/>
      <c r="AG11" s="27"/>
      <c r="AH11" s="27"/>
      <c r="AI11" s="27"/>
      <c r="AJ11" s="27"/>
      <c r="AK11" s="27"/>
      <c r="AL11" s="27"/>
      <c r="AM11" s="34"/>
      <c r="AN11" s="27"/>
      <c r="AO11" s="27"/>
      <c r="AP11" s="27"/>
      <c r="AQ11" s="27"/>
      <c r="AR11" s="27"/>
      <c r="AS11" s="27"/>
      <c r="AT11" s="27"/>
      <c r="AU11" s="27"/>
      <c r="AV11" s="27"/>
      <c r="AW11" s="27"/>
      <c r="AX11" s="27"/>
    </row>
    <row r="12" spans="1:50" ht="14.25" customHeight="1" x14ac:dyDescent="0.25">
      <c r="A12" s="22">
        <v>5</v>
      </c>
      <c r="B12" s="23">
        <f>'DATA SISWA'!E18</f>
        <v>0</v>
      </c>
      <c r="C12" s="49"/>
      <c r="D12" s="49"/>
      <c r="E12" s="49"/>
      <c r="F12" s="49"/>
      <c r="G12" s="49"/>
      <c r="H12" s="49"/>
      <c r="I12" s="49"/>
      <c r="J12" s="49"/>
      <c r="K12" s="49"/>
      <c r="L12" s="49"/>
      <c r="M12" s="49"/>
      <c r="N12" s="49"/>
      <c r="O12" s="49"/>
      <c r="P12" s="49"/>
      <c r="Q12" s="49"/>
      <c r="R12" s="49"/>
      <c r="S12" s="49"/>
      <c r="T12" s="49"/>
      <c r="U12" s="49"/>
      <c r="V12" s="49"/>
      <c r="W12" s="49"/>
      <c r="X12" s="49"/>
      <c r="Y12" s="49"/>
      <c r="Z12" s="49"/>
      <c r="AA12" s="27"/>
      <c r="AB12" s="27"/>
      <c r="AC12" s="27"/>
      <c r="AD12" s="27"/>
      <c r="AE12" s="27"/>
      <c r="AF12" s="27"/>
      <c r="AG12" s="27"/>
      <c r="AH12" s="27"/>
      <c r="AI12" s="27"/>
      <c r="AJ12" s="27"/>
      <c r="AK12" s="27"/>
      <c r="AL12" s="27"/>
      <c r="AM12" s="34"/>
      <c r="AN12" s="27"/>
      <c r="AO12" s="27"/>
      <c r="AP12" s="27"/>
      <c r="AQ12" s="27"/>
      <c r="AR12" s="27"/>
      <c r="AS12" s="27"/>
      <c r="AT12" s="27"/>
      <c r="AU12" s="27"/>
      <c r="AV12" s="27"/>
      <c r="AW12" s="27"/>
      <c r="AX12" s="27"/>
    </row>
    <row r="13" spans="1:50" ht="14.25" customHeight="1" x14ac:dyDescent="0.25">
      <c r="A13" s="22">
        <v>6</v>
      </c>
      <c r="B13" s="23">
        <f>'DATA SISWA'!E19</f>
        <v>0</v>
      </c>
      <c r="C13" s="49"/>
      <c r="D13" s="49"/>
      <c r="E13" s="49"/>
      <c r="F13" s="49"/>
      <c r="G13" s="49"/>
      <c r="H13" s="49"/>
      <c r="I13" s="49"/>
      <c r="J13" s="49"/>
      <c r="K13" s="49"/>
      <c r="L13" s="49"/>
      <c r="M13" s="49"/>
      <c r="N13" s="49"/>
      <c r="O13" s="49"/>
      <c r="P13" s="49"/>
      <c r="Q13" s="49"/>
      <c r="R13" s="49"/>
      <c r="S13" s="49"/>
      <c r="T13" s="49"/>
      <c r="U13" s="49"/>
      <c r="V13" s="49"/>
      <c r="W13" s="49"/>
      <c r="X13" s="49"/>
      <c r="Y13" s="49"/>
      <c r="Z13" s="49"/>
      <c r="AA13" s="27"/>
      <c r="AB13" s="27"/>
      <c r="AC13" s="27"/>
      <c r="AD13" s="27"/>
      <c r="AE13" s="27"/>
      <c r="AF13" s="27"/>
      <c r="AG13" s="27"/>
      <c r="AH13" s="27"/>
      <c r="AI13" s="27"/>
      <c r="AJ13" s="27"/>
      <c r="AK13" s="27"/>
      <c r="AL13" s="27"/>
      <c r="AM13" s="34"/>
      <c r="AN13" s="27"/>
      <c r="AO13" s="27"/>
      <c r="AP13" s="27"/>
      <c r="AQ13" s="27"/>
      <c r="AR13" s="27"/>
      <c r="AS13" s="27"/>
      <c r="AT13" s="27"/>
      <c r="AU13" s="27"/>
      <c r="AV13" s="27"/>
      <c r="AW13" s="27"/>
      <c r="AX13" s="27"/>
    </row>
    <row r="14" spans="1:50" ht="14.25" customHeight="1" x14ac:dyDescent="0.25">
      <c r="A14" s="22">
        <v>7</v>
      </c>
      <c r="B14" s="23">
        <f>'DATA SISWA'!E20</f>
        <v>0</v>
      </c>
      <c r="C14" s="49"/>
      <c r="D14" s="49"/>
      <c r="E14" s="49"/>
      <c r="F14" s="49"/>
      <c r="G14" s="49"/>
      <c r="H14" s="49"/>
      <c r="I14" s="49"/>
      <c r="J14" s="49"/>
      <c r="K14" s="49"/>
      <c r="L14" s="49"/>
      <c r="M14" s="49"/>
      <c r="N14" s="49"/>
      <c r="O14" s="49"/>
      <c r="P14" s="49"/>
      <c r="Q14" s="49"/>
      <c r="R14" s="49"/>
      <c r="S14" s="49"/>
      <c r="T14" s="49"/>
      <c r="U14" s="49"/>
      <c r="V14" s="49"/>
      <c r="W14" s="49"/>
      <c r="X14" s="49"/>
      <c r="Y14" s="49"/>
      <c r="Z14" s="49"/>
      <c r="AA14" s="27"/>
      <c r="AB14" s="27"/>
      <c r="AC14" s="27"/>
      <c r="AD14" s="27"/>
      <c r="AE14" s="27"/>
      <c r="AF14" s="27"/>
      <c r="AG14" s="27"/>
      <c r="AH14" s="27"/>
      <c r="AI14" s="27"/>
      <c r="AJ14" s="27"/>
      <c r="AK14" s="27"/>
      <c r="AL14" s="27"/>
      <c r="AM14" s="34"/>
      <c r="AN14" s="27"/>
      <c r="AO14" s="27"/>
      <c r="AP14" s="27"/>
      <c r="AQ14" s="27"/>
      <c r="AR14" s="27"/>
      <c r="AS14" s="27"/>
      <c r="AT14" s="27"/>
      <c r="AU14" s="27"/>
      <c r="AV14" s="27"/>
      <c r="AW14" s="27"/>
      <c r="AX14" s="27"/>
    </row>
    <row r="15" spans="1:50" ht="14.25" customHeight="1" x14ac:dyDescent="0.25">
      <c r="A15" s="22">
        <v>8</v>
      </c>
      <c r="B15" s="23">
        <f>'DATA SISWA'!E21</f>
        <v>0</v>
      </c>
      <c r="C15" s="49"/>
      <c r="D15" s="49"/>
      <c r="E15" s="49"/>
      <c r="F15" s="49"/>
      <c r="G15" s="49"/>
      <c r="H15" s="49"/>
      <c r="I15" s="49"/>
      <c r="J15" s="49"/>
      <c r="K15" s="49"/>
      <c r="L15" s="49"/>
      <c r="M15" s="49"/>
      <c r="N15" s="49"/>
      <c r="O15" s="49"/>
      <c r="P15" s="49"/>
      <c r="Q15" s="49"/>
      <c r="R15" s="49"/>
      <c r="S15" s="49"/>
      <c r="T15" s="49"/>
      <c r="U15" s="49"/>
      <c r="V15" s="49"/>
      <c r="W15" s="49"/>
      <c r="X15" s="49"/>
      <c r="Y15" s="49"/>
      <c r="Z15" s="49"/>
      <c r="AA15" s="27"/>
      <c r="AB15" s="27"/>
      <c r="AC15" s="27"/>
      <c r="AD15" s="27"/>
      <c r="AE15" s="27"/>
      <c r="AF15" s="27"/>
      <c r="AG15" s="27"/>
      <c r="AH15" s="27"/>
      <c r="AI15" s="27"/>
      <c r="AJ15" s="27"/>
      <c r="AK15" s="27"/>
      <c r="AL15" s="27"/>
      <c r="AM15" s="34"/>
      <c r="AN15" s="27"/>
      <c r="AO15" s="27"/>
      <c r="AP15" s="27"/>
      <c r="AQ15" s="27"/>
      <c r="AR15" s="27"/>
      <c r="AS15" s="27"/>
      <c r="AT15" s="27"/>
      <c r="AU15" s="27"/>
      <c r="AV15" s="27"/>
      <c r="AW15" s="27"/>
      <c r="AX15" s="27"/>
    </row>
    <row r="16" spans="1:50" ht="14.25" customHeight="1" x14ac:dyDescent="0.25">
      <c r="A16" s="22">
        <v>9</v>
      </c>
      <c r="B16" s="23">
        <f>'DATA SISWA'!E22</f>
        <v>0</v>
      </c>
      <c r="C16" s="49"/>
      <c r="D16" s="49"/>
      <c r="E16" s="49"/>
      <c r="F16" s="49"/>
      <c r="G16" s="49"/>
      <c r="H16" s="49"/>
      <c r="I16" s="49"/>
      <c r="J16" s="49"/>
      <c r="K16" s="49"/>
      <c r="L16" s="49"/>
      <c r="M16" s="49"/>
      <c r="N16" s="49"/>
      <c r="O16" s="49"/>
      <c r="P16" s="49"/>
      <c r="Q16" s="49"/>
      <c r="R16" s="49"/>
      <c r="S16" s="49"/>
      <c r="T16" s="49"/>
      <c r="U16" s="49"/>
      <c r="V16" s="49"/>
      <c r="W16" s="49"/>
      <c r="X16" s="49"/>
      <c r="Y16" s="49"/>
      <c r="Z16" s="49"/>
      <c r="AA16" s="27"/>
      <c r="AB16" s="27"/>
      <c r="AC16" s="27"/>
      <c r="AD16" s="27"/>
      <c r="AE16" s="27"/>
      <c r="AF16" s="27"/>
      <c r="AG16" s="27"/>
      <c r="AH16" s="27"/>
      <c r="AI16" s="27"/>
      <c r="AJ16" s="27"/>
      <c r="AK16" s="27"/>
      <c r="AL16" s="27"/>
      <c r="AM16" s="34"/>
      <c r="AN16" s="27"/>
      <c r="AO16" s="27"/>
      <c r="AP16" s="27"/>
      <c r="AQ16" s="27"/>
      <c r="AR16" s="27"/>
      <c r="AS16" s="27"/>
      <c r="AT16" s="27"/>
      <c r="AU16" s="27"/>
      <c r="AV16" s="27"/>
      <c r="AW16" s="27"/>
      <c r="AX16" s="27"/>
    </row>
    <row r="17" spans="1:50" ht="14.25" customHeight="1" x14ac:dyDescent="0.25">
      <c r="A17" s="22">
        <v>10</v>
      </c>
      <c r="B17" s="23">
        <f>'DATA SISWA'!E23</f>
        <v>0</v>
      </c>
      <c r="C17" s="49"/>
      <c r="D17" s="49"/>
      <c r="E17" s="49"/>
      <c r="F17" s="49"/>
      <c r="G17" s="49"/>
      <c r="H17" s="49"/>
      <c r="I17" s="49"/>
      <c r="J17" s="49"/>
      <c r="K17" s="49"/>
      <c r="L17" s="49"/>
      <c r="M17" s="49"/>
      <c r="N17" s="49"/>
      <c r="O17" s="49"/>
      <c r="P17" s="49"/>
      <c r="Q17" s="49"/>
      <c r="R17" s="49"/>
      <c r="S17" s="49"/>
      <c r="T17" s="49"/>
      <c r="U17" s="49"/>
      <c r="V17" s="49"/>
      <c r="W17" s="49"/>
      <c r="X17" s="49"/>
      <c r="Y17" s="49"/>
      <c r="Z17" s="49"/>
      <c r="AA17" s="27"/>
      <c r="AB17" s="27"/>
      <c r="AC17" s="27"/>
      <c r="AD17" s="27"/>
      <c r="AE17" s="27"/>
      <c r="AF17" s="27"/>
      <c r="AG17" s="27"/>
      <c r="AH17" s="27"/>
      <c r="AI17" s="27"/>
      <c r="AJ17" s="27"/>
      <c r="AK17" s="27"/>
      <c r="AL17" s="27"/>
      <c r="AM17" s="34"/>
      <c r="AN17" s="27"/>
      <c r="AO17" s="27"/>
      <c r="AP17" s="27"/>
      <c r="AQ17" s="27"/>
      <c r="AR17" s="27"/>
      <c r="AS17" s="27"/>
      <c r="AT17" s="27"/>
      <c r="AU17" s="27"/>
      <c r="AV17" s="27"/>
      <c r="AW17" s="27"/>
      <c r="AX17" s="27"/>
    </row>
    <row r="18" spans="1:50" ht="14.25" customHeight="1" x14ac:dyDescent="0.25">
      <c r="A18" s="22">
        <v>11</v>
      </c>
      <c r="B18" s="23">
        <f>'DATA SISWA'!E24</f>
        <v>0</v>
      </c>
      <c r="C18" s="49"/>
      <c r="D18" s="49"/>
      <c r="E18" s="49"/>
      <c r="F18" s="49"/>
      <c r="G18" s="49"/>
      <c r="H18" s="49"/>
      <c r="I18" s="49"/>
      <c r="J18" s="49"/>
      <c r="K18" s="49"/>
      <c r="L18" s="49"/>
      <c r="M18" s="49"/>
      <c r="N18" s="49"/>
      <c r="O18" s="49"/>
      <c r="P18" s="49"/>
      <c r="Q18" s="49"/>
      <c r="R18" s="49"/>
      <c r="S18" s="49"/>
      <c r="T18" s="49"/>
      <c r="U18" s="49"/>
      <c r="V18" s="49"/>
      <c r="W18" s="49"/>
      <c r="X18" s="49"/>
      <c r="Y18" s="49"/>
      <c r="Z18" s="49"/>
      <c r="AA18" s="27"/>
      <c r="AB18" s="27"/>
      <c r="AC18" s="27"/>
      <c r="AD18" s="27"/>
      <c r="AE18" s="27"/>
      <c r="AF18" s="27"/>
      <c r="AG18" s="27"/>
      <c r="AH18" s="27"/>
      <c r="AI18" s="27"/>
      <c r="AJ18" s="27"/>
      <c r="AK18" s="27"/>
      <c r="AL18" s="27"/>
      <c r="AM18" s="34"/>
      <c r="AN18" s="27"/>
      <c r="AO18" s="27"/>
      <c r="AP18" s="27"/>
      <c r="AQ18" s="27"/>
      <c r="AR18" s="27"/>
      <c r="AS18" s="27"/>
      <c r="AT18" s="27"/>
      <c r="AU18" s="27"/>
      <c r="AV18" s="27"/>
      <c r="AW18" s="27"/>
      <c r="AX18" s="27"/>
    </row>
    <row r="19" spans="1:50" ht="14.25" customHeight="1" x14ac:dyDescent="0.25">
      <c r="A19" s="22">
        <v>12</v>
      </c>
      <c r="B19" s="23">
        <f>'DATA SISWA'!E25</f>
        <v>0</v>
      </c>
      <c r="C19" s="49"/>
      <c r="D19" s="49"/>
      <c r="E19" s="49"/>
      <c r="F19" s="49"/>
      <c r="G19" s="49"/>
      <c r="H19" s="49"/>
      <c r="I19" s="49"/>
      <c r="J19" s="49"/>
      <c r="K19" s="49"/>
      <c r="L19" s="49"/>
      <c r="M19" s="49"/>
      <c r="N19" s="49"/>
      <c r="O19" s="49"/>
      <c r="P19" s="49"/>
      <c r="Q19" s="49"/>
      <c r="R19" s="49"/>
      <c r="S19" s="49"/>
      <c r="T19" s="49"/>
      <c r="U19" s="49"/>
      <c r="V19" s="49"/>
      <c r="W19" s="49"/>
      <c r="X19" s="49"/>
      <c r="Y19" s="49"/>
      <c r="Z19" s="49"/>
      <c r="AA19" s="27"/>
      <c r="AB19" s="27"/>
      <c r="AC19" s="27"/>
      <c r="AD19" s="27"/>
      <c r="AE19" s="27"/>
      <c r="AF19" s="27"/>
      <c r="AG19" s="27"/>
      <c r="AH19" s="27"/>
      <c r="AI19" s="27"/>
      <c r="AJ19" s="27"/>
      <c r="AK19" s="27"/>
      <c r="AL19" s="27"/>
      <c r="AM19" s="34"/>
      <c r="AN19" s="27"/>
      <c r="AO19" s="27"/>
      <c r="AP19" s="27"/>
      <c r="AQ19" s="27"/>
      <c r="AR19" s="27"/>
      <c r="AS19" s="27"/>
      <c r="AT19" s="27"/>
      <c r="AU19" s="27"/>
      <c r="AV19" s="27"/>
      <c r="AW19" s="27"/>
      <c r="AX19" s="27"/>
    </row>
    <row r="20" spans="1:50" ht="14.25" customHeight="1" x14ac:dyDescent="0.25">
      <c r="A20" s="22">
        <v>13</v>
      </c>
      <c r="B20" s="23">
        <f>'DATA SISWA'!E26</f>
        <v>0</v>
      </c>
      <c r="C20" s="49"/>
      <c r="D20" s="49"/>
      <c r="E20" s="49"/>
      <c r="F20" s="49"/>
      <c r="G20" s="49"/>
      <c r="H20" s="49"/>
      <c r="I20" s="49"/>
      <c r="J20" s="49"/>
      <c r="K20" s="49"/>
      <c r="L20" s="49"/>
      <c r="M20" s="49"/>
      <c r="N20" s="49"/>
      <c r="O20" s="49"/>
      <c r="P20" s="49"/>
      <c r="Q20" s="49"/>
      <c r="R20" s="49"/>
      <c r="S20" s="49"/>
      <c r="T20" s="49"/>
      <c r="U20" s="49"/>
      <c r="V20" s="49"/>
      <c r="W20" s="49"/>
      <c r="X20" s="49"/>
      <c r="Y20" s="49"/>
      <c r="Z20" s="49"/>
      <c r="AA20" s="27"/>
      <c r="AB20" s="27"/>
      <c r="AC20" s="27"/>
      <c r="AD20" s="27"/>
      <c r="AE20" s="27"/>
      <c r="AF20" s="27"/>
      <c r="AG20" s="27"/>
      <c r="AH20" s="27"/>
      <c r="AI20" s="27"/>
      <c r="AJ20" s="27"/>
      <c r="AK20" s="27"/>
      <c r="AL20" s="27"/>
      <c r="AM20" s="34"/>
      <c r="AN20" s="27"/>
      <c r="AO20" s="27"/>
      <c r="AP20" s="27"/>
      <c r="AQ20" s="27"/>
      <c r="AR20" s="27"/>
      <c r="AS20" s="27"/>
      <c r="AT20" s="27"/>
      <c r="AU20" s="27"/>
      <c r="AV20" s="27"/>
      <c r="AW20" s="27"/>
      <c r="AX20" s="27"/>
    </row>
    <row r="21" spans="1:50" ht="14.25" customHeight="1" x14ac:dyDescent="0.25">
      <c r="A21" s="22">
        <v>14</v>
      </c>
      <c r="B21" s="23">
        <f>'DATA SISWA'!E27</f>
        <v>0</v>
      </c>
      <c r="C21" s="49"/>
      <c r="D21" s="49"/>
      <c r="E21" s="49"/>
      <c r="F21" s="49"/>
      <c r="G21" s="49"/>
      <c r="H21" s="49"/>
      <c r="I21" s="49"/>
      <c r="J21" s="49"/>
      <c r="K21" s="49"/>
      <c r="L21" s="49"/>
      <c r="M21" s="49"/>
      <c r="N21" s="49"/>
      <c r="O21" s="49"/>
      <c r="P21" s="49"/>
      <c r="Q21" s="49"/>
      <c r="R21" s="49"/>
      <c r="S21" s="49"/>
      <c r="T21" s="49"/>
      <c r="U21" s="49"/>
      <c r="V21" s="49"/>
      <c r="W21" s="49"/>
      <c r="X21" s="49"/>
      <c r="Y21" s="49"/>
      <c r="Z21" s="49"/>
      <c r="AA21" s="27"/>
      <c r="AB21" s="27"/>
      <c r="AC21" s="27"/>
      <c r="AD21" s="27"/>
      <c r="AE21" s="27"/>
      <c r="AF21" s="27"/>
      <c r="AG21" s="27"/>
      <c r="AH21" s="27"/>
      <c r="AI21" s="27"/>
      <c r="AJ21" s="27"/>
      <c r="AK21" s="27"/>
      <c r="AL21" s="27"/>
      <c r="AM21" s="34"/>
      <c r="AN21" s="27"/>
      <c r="AO21" s="27"/>
      <c r="AP21" s="27"/>
      <c r="AQ21" s="27"/>
      <c r="AR21" s="27"/>
      <c r="AS21" s="27"/>
      <c r="AT21" s="27"/>
      <c r="AU21" s="27"/>
      <c r="AV21" s="27"/>
      <c r="AW21" s="27"/>
      <c r="AX21" s="27"/>
    </row>
    <row r="22" spans="1:50" ht="14.25" customHeight="1" x14ac:dyDescent="0.25">
      <c r="A22" s="22">
        <v>15</v>
      </c>
      <c r="B22" s="23">
        <f>'DATA SISWA'!E28</f>
        <v>0</v>
      </c>
      <c r="C22" s="49"/>
      <c r="D22" s="49"/>
      <c r="E22" s="49"/>
      <c r="F22" s="49"/>
      <c r="G22" s="49"/>
      <c r="H22" s="49"/>
      <c r="I22" s="49"/>
      <c r="J22" s="49"/>
      <c r="K22" s="49"/>
      <c r="L22" s="49"/>
      <c r="M22" s="49"/>
      <c r="N22" s="49"/>
      <c r="O22" s="49"/>
      <c r="P22" s="49"/>
      <c r="Q22" s="49"/>
      <c r="R22" s="49"/>
      <c r="S22" s="49"/>
      <c r="T22" s="49"/>
      <c r="U22" s="49"/>
      <c r="V22" s="49"/>
      <c r="W22" s="49"/>
      <c r="X22" s="49"/>
      <c r="Y22" s="49"/>
      <c r="Z22" s="49"/>
      <c r="AA22" s="27"/>
      <c r="AB22" s="27"/>
      <c r="AC22" s="27"/>
      <c r="AD22" s="27"/>
      <c r="AE22" s="27"/>
      <c r="AF22" s="27"/>
      <c r="AG22" s="27"/>
      <c r="AH22" s="27"/>
      <c r="AI22" s="27"/>
      <c r="AJ22" s="27"/>
      <c r="AK22" s="27"/>
      <c r="AL22" s="27"/>
      <c r="AM22" s="34"/>
      <c r="AN22" s="27"/>
      <c r="AO22" s="27"/>
      <c r="AP22" s="27"/>
      <c r="AQ22" s="27"/>
      <c r="AR22" s="27"/>
      <c r="AS22" s="27"/>
      <c r="AT22" s="27"/>
      <c r="AU22" s="27"/>
      <c r="AV22" s="27"/>
      <c r="AW22" s="27"/>
      <c r="AX22" s="27"/>
    </row>
    <row r="23" spans="1:50" ht="14.25" customHeight="1" x14ac:dyDescent="0.25">
      <c r="A23" s="22">
        <v>16</v>
      </c>
      <c r="B23" s="23">
        <f>'DATA SISWA'!E29</f>
        <v>0</v>
      </c>
      <c r="C23" s="49"/>
      <c r="D23" s="49"/>
      <c r="E23" s="49"/>
      <c r="F23" s="49"/>
      <c r="G23" s="49"/>
      <c r="H23" s="49"/>
      <c r="I23" s="49"/>
      <c r="J23" s="49"/>
      <c r="K23" s="49"/>
      <c r="L23" s="49"/>
      <c r="M23" s="49"/>
      <c r="N23" s="49"/>
      <c r="O23" s="49"/>
      <c r="P23" s="49"/>
      <c r="Q23" s="49"/>
      <c r="R23" s="49"/>
      <c r="S23" s="49"/>
      <c r="T23" s="49"/>
      <c r="U23" s="49"/>
      <c r="V23" s="49"/>
      <c r="W23" s="49"/>
      <c r="X23" s="49"/>
      <c r="Y23" s="49"/>
      <c r="Z23" s="49"/>
      <c r="AA23" s="27"/>
      <c r="AB23" s="27"/>
      <c r="AC23" s="27"/>
      <c r="AD23" s="27"/>
      <c r="AE23" s="27"/>
      <c r="AF23" s="27"/>
      <c r="AG23" s="27"/>
      <c r="AH23" s="27"/>
      <c r="AI23" s="27"/>
      <c r="AJ23" s="27"/>
      <c r="AK23" s="27"/>
      <c r="AL23" s="27"/>
      <c r="AM23" s="34"/>
      <c r="AN23" s="27"/>
      <c r="AO23" s="27"/>
      <c r="AP23" s="27"/>
      <c r="AQ23" s="27"/>
      <c r="AR23" s="27"/>
      <c r="AS23" s="27"/>
      <c r="AT23" s="27"/>
      <c r="AU23" s="27"/>
      <c r="AV23" s="27"/>
      <c r="AW23" s="27"/>
      <c r="AX23" s="27"/>
    </row>
    <row r="24" spans="1:50" ht="14.25" customHeight="1" x14ac:dyDescent="0.25">
      <c r="A24" s="22">
        <v>17</v>
      </c>
      <c r="B24" s="23">
        <f>'DATA SISWA'!E30</f>
        <v>0</v>
      </c>
      <c r="C24" s="49"/>
      <c r="D24" s="49"/>
      <c r="E24" s="49"/>
      <c r="F24" s="49"/>
      <c r="G24" s="49"/>
      <c r="H24" s="49"/>
      <c r="I24" s="49"/>
      <c r="J24" s="49"/>
      <c r="K24" s="49"/>
      <c r="L24" s="49"/>
      <c r="M24" s="49"/>
      <c r="N24" s="49"/>
      <c r="O24" s="49"/>
      <c r="P24" s="49"/>
      <c r="Q24" s="49"/>
      <c r="R24" s="49"/>
      <c r="S24" s="49"/>
      <c r="T24" s="49"/>
      <c r="U24" s="49"/>
      <c r="V24" s="49"/>
      <c r="W24" s="49"/>
      <c r="X24" s="49"/>
      <c r="Y24" s="49"/>
      <c r="Z24" s="49"/>
      <c r="AA24" s="27"/>
      <c r="AB24" s="27"/>
      <c r="AC24" s="27"/>
      <c r="AD24" s="27"/>
      <c r="AE24" s="27"/>
      <c r="AF24" s="27"/>
      <c r="AG24" s="27"/>
      <c r="AH24" s="27"/>
      <c r="AI24" s="27"/>
      <c r="AJ24" s="27"/>
      <c r="AK24" s="27"/>
      <c r="AL24" s="27"/>
      <c r="AM24" s="34"/>
      <c r="AN24" s="27"/>
      <c r="AO24" s="27"/>
      <c r="AP24" s="27"/>
      <c r="AQ24" s="27"/>
      <c r="AR24" s="27"/>
      <c r="AS24" s="27"/>
      <c r="AT24" s="27"/>
      <c r="AU24" s="27"/>
      <c r="AV24" s="27"/>
      <c r="AW24" s="27"/>
      <c r="AX24" s="27"/>
    </row>
    <row r="25" spans="1:50" ht="14.25" customHeight="1" x14ac:dyDescent="0.25">
      <c r="A25" s="22">
        <v>18</v>
      </c>
      <c r="B25" s="23">
        <f>'DATA SISWA'!E31</f>
        <v>0</v>
      </c>
      <c r="C25" s="49"/>
      <c r="D25" s="49"/>
      <c r="E25" s="49"/>
      <c r="F25" s="49"/>
      <c r="G25" s="49"/>
      <c r="H25" s="49"/>
      <c r="I25" s="49"/>
      <c r="J25" s="49"/>
      <c r="K25" s="49"/>
      <c r="L25" s="49"/>
      <c r="M25" s="49"/>
      <c r="N25" s="49"/>
      <c r="O25" s="49"/>
      <c r="P25" s="49"/>
      <c r="Q25" s="49"/>
      <c r="R25" s="49"/>
      <c r="S25" s="49"/>
      <c r="T25" s="49"/>
      <c r="U25" s="49"/>
      <c r="V25" s="49"/>
      <c r="W25" s="49"/>
      <c r="X25" s="49"/>
      <c r="Y25" s="49"/>
      <c r="Z25" s="49"/>
      <c r="AA25" s="27"/>
      <c r="AB25" s="27"/>
      <c r="AC25" s="27"/>
      <c r="AD25" s="27"/>
      <c r="AE25" s="27"/>
      <c r="AF25" s="27"/>
      <c r="AG25" s="27"/>
      <c r="AH25" s="27"/>
      <c r="AI25" s="27"/>
      <c r="AJ25" s="27"/>
      <c r="AK25" s="27"/>
      <c r="AL25" s="27"/>
      <c r="AM25" s="34"/>
      <c r="AN25" s="27"/>
      <c r="AO25" s="27"/>
      <c r="AP25" s="27"/>
      <c r="AQ25" s="27"/>
      <c r="AR25" s="27"/>
      <c r="AS25" s="27"/>
      <c r="AT25" s="27"/>
      <c r="AU25" s="27"/>
      <c r="AV25" s="27"/>
      <c r="AW25" s="27"/>
      <c r="AX25" s="27"/>
    </row>
    <row r="26" spans="1:50" ht="14.25" customHeight="1" x14ac:dyDescent="0.25">
      <c r="A26" s="22">
        <v>19</v>
      </c>
      <c r="B26" s="23">
        <f>'DATA SISWA'!E32</f>
        <v>0</v>
      </c>
      <c r="C26" s="49"/>
      <c r="D26" s="49"/>
      <c r="E26" s="49"/>
      <c r="F26" s="49"/>
      <c r="G26" s="49"/>
      <c r="H26" s="49"/>
      <c r="I26" s="49"/>
      <c r="J26" s="49"/>
      <c r="K26" s="49"/>
      <c r="L26" s="49"/>
      <c r="M26" s="49"/>
      <c r="N26" s="49"/>
      <c r="O26" s="49"/>
      <c r="P26" s="49"/>
      <c r="Q26" s="49"/>
      <c r="R26" s="49"/>
      <c r="S26" s="49"/>
      <c r="T26" s="49"/>
      <c r="U26" s="49"/>
      <c r="V26" s="49"/>
      <c r="W26" s="49"/>
      <c r="X26" s="49"/>
      <c r="Y26" s="49"/>
      <c r="Z26" s="49"/>
      <c r="AA26" s="27"/>
      <c r="AB26" s="27"/>
      <c r="AC26" s="27"/>
      <c r="AD26" s="27"/>
      <c r="AE26" s="27"/>
      <c r="AF26" s="27"/>
      <c r="AG26" s="27"/>
      <c r="AH26" s="27"/>
      <c r="AI26" s="27"/>
      <c r="AJ26" s="27"/>
      <c r="AK26" s="27"/>
      <c r="AL26" s="27"/>
      <c r="AM26" s="34"/>
      <c r="AN26" s="27"/>
      <c r="AO26" s="27"/>
      <c r="AP26" s="27"/>
      <c r="AQ26" s="27"/>
      <c r="AR26" s="27"/>
      <c r="AS26" s="27"/>
      <c r="AT26" s="27"/>
      <c r="AU26" s="27"/>
      <c r="AV26" s="27"/>
      <c r="AW26" s="27"/>
      <c r="AX26" s="27"/>
    </row>
    <row r="27" spans="1:50" ht="14.25" customHeight="1" x14ac:dyDescent="0.25">
      <c r="A27" s="22">
        <v>20</v>
      </c>
      <c r="B27" s="23">
        <f>'DATA SISWA'!E33</f>
        <v>0</v>
      </c>
      <c r="C27" s="49"/>
      <c r="D27" s="49"/>
      <c r="E27" s="49"/>
      <c r="F27" s="49"/>
      <c r="G27" s="49"/>
      <c r="H27" s="49"/>
      <c r="I27" s="49"/>
      <c r="J27" s="49"/>
      <c r="K27" s="49"/>
      <c r="L27" s="49"/>
      <c r="M27" s="49"/>
      <c r="N27" s="49"/>
      <c r="O27" s="49"/>
      <c r="P27" s="49"/>
      <c r="Q27" s="49"/>
      <c r="R27" s="49"/>
      <c r="S27" s="49"/>
      <c r="T27" s="49"/>
      <c r="U27" s="49"/>
      <c r="V27" s="49"/>
      <c r="W27" s="49"/>
      <c r="X27" s="49"/>
      <c r="Y27" s="49"/>
      <c r="Z27" s="49"/>
      <c r="AA27" s="27"/>
      <c r="AB27" s="27"/>
      <c r="AC27" s="27"/>
      <c r="AD27" s="27"/>
      <c r="AE27" s="27"/>
      <c r="AF27" s="27"/>
      <c r="AG27" s="27"/>
      <c r="AH27" s="27"/>
      <c r="AI27" s="27"/>
      <c r="AJ27" s="27"/>
      <c r="AK27" s="27"/>
      <c r="AL27" s="27"/>
      <c r="AM27" s="34"/>
      <c r="AN27" s="27"/>
      <c r="AO27" s="27"/>
      <c r="AP27" s="27"/>
      <c r="AQ27" s="27"/>
      <c r="AR27" s="27"/>
      <c r="AS27" s="27"/>
      <c r="AT27" s="27"/>
      <c r="AU27" s="27"/>
      <c r="AV27" s="27"/>
      <c r="AW27" s="27"/>
      <c r="AX27" s="27"/>
    </row>
    <row r="28" spans="1:50" ht="14.25" customHeight="1" x14ac:dyDescent="0.25">
      <c r="A28" s="22">
        <v>21</v>
      </c>
      <c r="B28" s="23">
        <f>'DATA SISWA'!E34</f>
        <v>0</v>
      </c>
      <c r="C28" s="49"/>
      <c r="D28" s="49"/>
      <c r="E28" s="49"/>
      <c r="F28" s="49"/>
      <c r="G28" s="49"/>
      <c r="H28" s="49"/>
      <c r="I28" s="49"/>
      <c r="J28" s="49"/>
      <c r="K28" s="49"/>
      <c r="L28" s="49"/>
      <c r="M28" s="49"/>
      <c r="N28" s="49"/>
      <c r="O28" s="49"/>
      <c r="P28" s="49"/>
      <c r="Q28" s="49"/>
      <c r="R28" s="49"/>
      <c r="S28" s="49"/>
      <c r="T28" s="49"/>
      <c r="U28" s="49"/>
      <c r="V28" s="49"/>
      <c r="W28" s="49"/>
      <c r="X28" s="49"/>
      <c r="Y28" s="49"/>
      <c r="Z28" s="49"/>
      <c r="AA28" s="27"/>
      <c r="AB28" s="27"/>
      <c r="AC28" s="27"/>
      <c r="AD28" s="27"/>
      <c r="AE28" s="27"/>
      <c r="AF28" s="27"/>
      <c r="AG28" s="27"/>
      <c r="AH28" s="27"/>
      <c r="AI28" s="27"/>
      <c r="AJ28" s="27"/>
      <c r="AK28" s="27"/>
      <c r="AL28" s="27"/>
      <c r="AM28" s="34"/>
      <c r="AN28" s="27"/>
      <c r="AO28" s="27"/>
      <c r="AP28" s="27"/>
      <c r="AQ28" s="27"/>
      <c r="AR28" s="27"/>
      <c r="AS28" s="27"/>
      <c r="AT28" s="27"/>
      <c r="AU28" s="27"/>
      <c r="AV28" s="27"/>
      <c r="AW28" s="27"/>
      <c r="AX28" s="27"/>
    </row>
    <row r="29" spans="1:50" ht="14.25" customHeight="1" x14ac:dyDescent="0.25">
      <c r="A29" s="22">
        <v>22</v>
      </c>
      <c r="B29" s="23">
        <f>'DATA SISWA'!E35</f>
        <v>0</v>
      </c>
      <c r="C29" s="49"/>
      <c r="D29" s="49"/>
      <c r="E29" s="49"/>
      <c r="F29" s="49"/>
      <c r="G29" s="49"/>
      <c r="H29" s="49"/>
      <c r="I29" s="49"/>
      <c r="J29" s="49"/>
      <c r="K29" s="49"/>
      <c r="L29" s="49"/>
      <c r="M29" s="49"/>
      <c r="N29" s="49"/>
      <c r="O29" s="49"/>
      <c r="P29" s="49"/>
      <c r="Q29" s="49"/>
      <c r="R29" s="49"/>
      <c r="S29" s="49"/>
      <c r="T29" s="49"/>
      <c r="U29" s="49"/>
      <c r="V29" s="49"/>
      <c r="W29" s="49"/>
      <c r="X29" s="49"/>
      <c r="Y29" s="49"/>
      <c r="Z29" s="49"/>
      <c r="AA29" s="27"/>
      <c r="AB29" s="27"/>
      <c r="AC29" s="27"/>
      <c r="AD29" s="27"/>
      <c r="AE29" s="27"/>
      <c r="AF29" s="27"/>
      <c r="AG29" s="27"/>
      <c r="AH29" s="27"/>
      <c r="AI29" s="27"/>
      <c r="AJ29" s="27"/>
      <c r="AK29" s="27"/>
      <c r="AL29" s="27"/>
      <c r="AM29" s="34"/>
      <c r="AN29" s="27"/>
      <c r="AO29" s="27"/>
      <c r="AP29" s="27"/>
      <c r="AQ29" s="27"/>
      <c r="AR29" s="27"/>
      <c r="AS29" s="27"/>
      <c r="AT29" s="27"/>
      <c r="AU29" s="27"/>
      <c r="AV29" s="27"/>
      <c r="AW29" s="27"/>
      <c r="AX29" s="27"/>
    </row>
    <row r="30" spans="1:50" ht="14.25" customHeight="1" x14ac:dyDescent="0.25">
      <c r="A30" s="22">
        <v>23</v>
      </c>
      <c r="B30" s="23">
        <f>'DATA SISWA'!E36</f>
        <v>0</v>
      </c>
      <c r="C30" s="49"/>
      <c r="D30" s="49"/>
      <c r="E30" s="49"/>
      <c r="F30" s="49"/>
      <c r="G30" s="49"/>
      <c r="H30" s="49"/>
      <c r="I30" s="49"/>
      <c r="J30" s="49"/>
      <c r="K30" s="49"/>
      <c r="L30" s="49"/>
      <c r="M30" s="49"/>
      <c r="N30" s="49"/>
      <c r="O30" s="49"/>
      <c r="P30" s="49"/>
      <c r="Q30" s="49"/>
      <c r="R30" s="49"/>
      <c r="S30" s="49"/>
      <c r="T30" s="49"/>
      <c r="U30" s="49"/>
      <c r="V30" s="49"/>
      <c r="W30" s="49"/>
      <c r="X30" s="49"/>
      <c r="Y30" s="49"/>
      <c r="Z30" s="49"/>
      <c r="AA30" s="27"/>
      <c r="AB30" s="27"/>
      <c r="AC30" s="27"/>
      <c r="AD30" s="27"/>
      <c r="AE30" s="27"/>
      <c r="AF30" s="27"/>
      <c r="AG30" s="27"/>
      <c r="AH30" s="27"/>
      <c r="AI30" s="27"/>
      <c r="AJ30" s="27"/>
      <c r="AK30" s="27"/>
      <c r="AL30" s="27"/>
      <c r="AM30" s="34"/>
      <c r="AN30" s="27"/>
      <c r="AO30" s="27"/>
      <c r="AP30" s="27"/>
      <c r="AQ30" s="27"/>
      <c r="AR30" s="27"/>
      <c r="AS30" s="27"/>
      <c r="AT30" s="27"/>
      <c r="AU30" s="27"/>
      <c r="AV30" s="27"/>
      <c r="AW30" s="27"/>
      <c r="AX30" s="27"/>
    </row>
    <row r="31" spans="1:50" ht="14.25" customHeight="1" x14ac:dyDescent="0.25">
      <c r="A31" s="22">
        <v>24</v>
      </c>
      <c r="B31" s="23">
        <f>'DATA SISWA'!E37</f>
        <v>0</v>
      </c>
      <c r="C31" s="49"/>
      <c r="D31" s="49"/>
      <c r="E31" s="49"/>
      <c r="F31" s="49"/>
      <c r="G31" s="49"/>
      <c r="H31" s="49"/>
      <c r="I31" s="49"/>
      <c r="J31" s="49"/>
      <c r="K31" s="49"/>
      <c r="L31" s="49"/>
      <c r="M31" s="49"/>
      <c r="N31" s="49"/>
      <c r="O31" s="49"/>
      <c r="P31" s="49"/>
      <c r="Q31" s="49"/>
      <c r="R31" s="49"/>
      <c r="S31" s="49"/>
      <c r="T31" s="49"/>
      <c r="U31" s="49"/>
      <c r="V31" s="49"/>
      <c r="W31" s="49"/>
      <c r="X31" s="49"/>
      <c r="Y31" s="49"/>
      <c r="Z31" s="49"/>
      <c r="AA31" s="27"/>
      <c r="AB31" s="27"/>
      <c r="AC31" s="27"/>
      <c r="AD31" s="27"/>
      <c r="AE31" s="27"/>
      <c r="AF31" s="27"/>
      <c r="AG31" s="27"/>
      <c r="AH31" s="27"/>
      <c r="AI31" s="27"/>
      <c r="AJ31" s="27"/>
      <c r="AK31" s="27"/>
      <c r="AL31" s="27"/>
      <c r="AM31" s="34"/>
      <c r="AN31" s="27"/>
      <c r="AO31" s="27"/>
      <c r="AP31" s="27"/>
      <c r="AQ31" s="27"/>
      <c r="AR31" s="27"/>
      <c r="AS31" s="27"/>
      <c r="AT31" s="27"/>
      <c r="AU31" s="27"/>
      <c r="AV31" s="27"/>
      <c r="AW31" s="27"/>
      <c r="AX31" s="27"/>
    </row>
    <row r="32" spans="1:50" ht="14.25" customHeight="1" x14ac:dyDescent="0.25">
      <c r="A32" s="22">
        <v>25</v>
      </c>
      <c r="B32" s="23">
        <f>'DATA SISWA'!E38</f>
        <v>0</v>
      </c>
      <c r="C32" s="49"/>
      <c r="D32" s="49"/>
      <c r="E32" s="49"/>
      <c r="F32" s="49"/>
      <c r="G32" s="49"/>
      <c r="H32" s="49"/>
      <c r="I32" s="49"/>
      <c r="J32" s="49"/>
      <c r="K32" s="49"/>
      <c r="L32" s="49"/>
      <c r="M32" s="49"/>
      <c r="N32" s="49"/>
      <c r="O32" s="49"/>
      <c r="P32" s="49"/>
      <c r="Q32" s="49"/>
      <c r="R32" s="49"/>
      <c r="S32" s="49"/>
      <c r="T32" s="49"/>
      <c r="U32" s="49"/>
      <c r="V32" s="49"/>
      <c r="W32" s="49"/>
      <c r="X32" s="49"/>
      <c r="Y32" s="49"/>
      <c r="Z32" s="49"/>
      <c r="AA32" s="27"/>
      <c r="AB32" s="27"/>
      <c r="AC32" s="27"/>
      <c r="AD32" s="27"/>
      <c r="AE32" s="27"/>
      <c r="AF32" s="27"/>
      <c r="AG32" s="27"/>
      <c r="AH32" s="27"/>
      <c r="AI32" s="27"/>
      <c r="AJ32" s="27"/>
      <c r="AK32" s="27"/>
      <c r="AL32" s="27"/>
      <c r="AM32" s="34"/>
      <c r="AN32" s="27"/>
      <c r="AO32" s="27"/>
      <c r="AP32" s="27"/>
      <c r="AQ32" s="27"/>
      <c r="AR32" s="27"/>
      <c r="AS32" s="27"/>
      <c r="AT32" s="27"/>
      <c r="AU32" s="27"/>
      <c r="AV32" s="27"/>
      <c r="AW32" s="27"/>
      <c r="AX32" s="27"/>
    </row>
    <row r="33" spans="1:50" ht="14.25" customHeight="1" x14ac:dyDescent="0.25">
      <c r="A33" s="22">
        <v>26</v>
      </c>
      <c r="B33" s="23">
        <f>'DATA SISWA'!E39</f>
        <v>0</v>
      </c>
      <c r="C33" s="49"/>
      <c r="D33" s="49"/>
      <c r="E33" s="49"/>
      <c r="F33" s="49"/>
      <c r="G33" s="49"/>
      <c r="H33" s="49"/>
      <c r="I33" s="49"/>
      <c r="J33" s="49"/>
      <c r="K33" s="49"/>
      <c r="L33" s="49"/>
      <c r="M33" s="49"/>
      <c r="N33" s="49"/>
      <c r="O33" s="49"/>
      <c r="P33" s="49"/>
      <c r="Q33" s="49"/>
      <c r="R33" s="49"/>
      <c r="S33" s="49"/>
      <c r="T33" s="49"/>
      <c r="U33" s="49"/>
      <c r="V33" s="49"/>
      <c r="W33" s="49"/>
      <c r="X33" s="49"/>
      <c r="Y33" s="49"/>
      <c r="Z33" s="49"/>
      <c r="AA33" s="27"/>
      <c r="AB33" s="27"/>
      <c r="AC33" s="27"/>
      <c r="AD33" s="27"/>
      <c r="AE33" s="27"/>
      <c r="AF33" s="27"/>
      <c r="AG33" s="27"/>
      <c r="AH33" s="27"/>
      <c r="AI33" s="27"/>
      <c r="AJ33" s="27"/>
      <c r="AK33" s="27"/>
      <c r="AL33" s="27"/>
      <c r="AM33" s="34"/>
      <c r="AN33" s="27"/>
      <c r="AO33" s="27"/>
      <c r="AP33" s="27"/>
      <c r="AQ33" s="27"/>
      <c r="AR33" s="27"/>
      <c r="AS33" s="27"/>
      <c r="AT33" s="27"/>
      <c r="AU33" s="27"/>
      <c r="AV33" s="27"/>
      <c r="AW33" s="27"/>
      <c r="AX33" s="27"/>
    </row>
    <row r="34" spans="1:50" ht="14.25" customHeight="1" x14ac:dyDescent="0.25">
      <c r="A34" s="22">
        <v>27</v>
      </c>
      <c r="B34" s="23">
        <f>'DATA SISWA'!E40</f>
        <v>0</v>
      </c>
      <c r="C34" s="49"/>
      <c r="D34" s="49"/>
      <c r="E34" s="49"/>
      <c r="F34" s="49"/>
      <c r="G34" s="49"/>
      <c r="H34" s="49"/>
      <c r="I34" s="49"/>
      <c r="J34" s="49"/>
      <c r="K34" s="49"/>
      <c r="L34" s="49"/>
      <c r="M34" s="49"/>
      <c r="N34" s="49"/>
      <c r="O34" s="49"/>
      <c r="P34" s="49"/>
      <c r="Q34" s="49"/>
      <c r="R34" s="49"/>
      <c r="S34" s="49"/>
      <c r="T34" s="49"/>
      <c r="U34" s="49"/>
      <c r="V34" s="49"/>
      <c r="W34" s="49"/>
      <c r="X34" s="49"/>
      <c r="Y34" s="49"/>
      <c r="Z34" s="49"/>
      <c r="AA34" s="27"/>
      <c r="AB34" s="27"/>
      <c r="AC34" s="27"/>
      <c r="AD34" s="27"/>
      <c r="AE34" s="27"/>
      <c r="AF34" s="27"/>
      <c r="AG34" s="27"/>
      <c r="AH34" s="27"/>
      <c r="AI34" s="27"/>
      <c r="AJ34" s="27"/>
      <c r="AK34" s="27"/>
      <c r="AL34" s="27"/>
      <c r="AM34" s="34"/>
      <c r="AN34" s="27"/>
      <c r="AO34" s="27"/>
      <c r="AP34" s="27"/>
      <c r="AQ34" s="27"/>
      <c r="AR34" s="27"/>
      <c r="AS34" s="27"/>
      <c r="AT34" s="27"/>
      <c r="AU34" s="27"/>
      <c r="AV34" s="27"/>
      <c r="AW34" s="27"/>
      <c r="AX34" s="27"/>
    </row>
    <row r="35" spans="1:50" ht="14.25" customHeight="1" x14ac:dyDescent="0.25">
      <c r="A35" s="22">
        <v>28</v>
      </c>
      <c r="B35" s="23">
        <f>'DATA SISWA'!E41</f>
        <v>0</v>
      </c>
      <c r="C35" s="49"/>
      <c r="D35" s="49"/>
      <c r="E35" s="49"/>
      <c r="F35" s="49"/>
      <c r="G35" s="49"/>
      <c r="H35" s="49"/>
      <c r="I35" s="49"/>
      <c r="J35" s="49"/>
      <c r="K35" s="49"/>
      <c r="L35" s="49"/>
      <c r="M35" s="49"/>
      <c r="N35" s="49"/>
      <c r="O35" s="49"/>
      <c r="P35" s="49"/>
      <c r="Q35" s="49"/>
      <c r="R35" s="49"/>
      <c r="S35" s="49"/>
      <c r="T35" s="49"/>
      <c r="U35" s="49"/>
      <c r="V35" s="49"/>
      <c r="W35" s="49"/>
      <c r="X35" s="49"/>
      <c r="Y35" s="49"/>
      <c r="Z35" s="49"/>
      <c r="AA35" s="27"/>
      <c r="AB35" s="27"/>
      <c r="AC35" s="27"/>
      <c r="AD35" s="27"/>
      <c r="AE35" s="27"/>
      <c r="AF35" s="27"/>
      <c r="AG35" s="27"/>
      <c r="AH35" s="27"/>
      <c r="AI35" s="27"/>
      <c r="AJ35" s="27"/>
      <c r="AK35" s="27"/>
      <c r="AL35" s="27"/>
      <c r="AM35" s="34"/>
      <c r="AN35" s="27"/>
      <c r="AO35" s="27"/>
      <c r="AP35" s="27"/>
      <c r="AQ35" s="27"/>
      <c r="AR35" s="27"/>
      <c r="AS35" s="27"/>
      <c r="AT35" s="27"/>
      <c r="AU35" s="27"/>
      <c r="AV35" s="27"/>
      <c r="AW35" s="27"/>
      <c r="AX35" s="27"/>
    </row>
    <row r="36" spans="1:50" ht="14.25" customHeight="1" x14ac:dyDescent="0.25">
      <c r="A36" s="22">
        <v>29</v>
      </c>
      <c r="B36" s="23">
        <f>'DATA SISWA'!E42</f>
        <v>0</v>
      </c>
      <c r="C36" s="49"/>
      <c r="D36" s="49"/>
      <c r="E36" s="49"/>
      <c r="F36" s="49"/>
      <c r="G36" s="49"/>
      <c r="H36" s="49"/>
      <c r="I36" s="49"/>
      <c r="J36" s="49"/>
      <c r="K36" s="49"/>
      <c r="L36" s="49"/>
      <c r="M36" s="49"/>
      <c r="N36" s="49"/>
      <c r="O36" s="49"/>
      <c r="P36" s="49"/>
      <c r="Q36" s="49"/>
      <c r="R36" s="49"/>
      <c r="S36" s="49"/>
      <c r="T36" s="49"/>
      <c r="U36" s="49"/>
      <c r="V36" s="49"/>
      <c r="W36" s="49"/>
      <c r="X36" s="49"/>
      <c r="Y36" s="49"/>
      <c r="Z36" s="49"/>
      <c r="AA36" s="27"/>
      <c r="AB36" s="27"/>
      <c r="AC36" s="27"/>
      <c r="AD36" s="27"/>
      <c r="AE36" s="27"/>
      <c r="AF36" s="27"/>
      <c r="AG36" s="27"/>
      <c r="AH36" s="27"/>
      <c r="AI36" s="27"/>
      <c r="AJ36" s="27"/>
      <c r="AK36" s="27"/>
      <c r="AL36" s="27"/>
      <c r="AM36" s="34"/>
      <c r="AN36" s="27"/>
      <c r="AO36" s="27"/>
      <c r="AP36" s="27"/>
      <c r="AQ36" s="27"/>
      <c r="AR36" s="27"/>
      <c r="AS36" s="27"/>
      <c r="AT36" s="27"/>
      <c r="AU36" s="27"/>
      <c r="AV36" s="27"/>
      <c r="AW36" s="27"/>
      <c r="AX36" s="27"/>
    </row>
    <row r="37" spans="1:50" ht="14.25" customHeight="1" x14ac:dyDescent="0.25">
      <c r="A37" s="22">
        <v>30</v>
      </c>
      <c r="B37" s="23">
        <f>'DATA SISWA'!E43</f>
        <v>0</v>
      </c>
      <c r="C37" s="49"/>
      <c r="D37" s="49"/>
      <c r="E37" s="49"/>
      <c r="F37" s="49"/>
      <c r="G37" s="49"/>
      <c r="H37" s="49"/>
      <c r="I37" s="49"/>
      <c r="J37" s="49"/>
      <c r="K37" s="49"/>
      <c r="L37" s="49"/>
      <c r="M37" s="49"/>
      <c r="N37" s="49"/>
      <c r="O37" s="49"/>
      <c r="P37" s="49"/>
      <c r="Q37" s="49"/>
      <c r="R37" s="49"/>
      <c r="S37" s="49"/>
      <c r="T37" s="49"/>
      <c r="U37" s="49"/>
      <c r="V37" s="49"/>
      <c r="W37" s="49"/>
      <c r="X37" s="49"/>
      <c r="Y37" s="49"/>
      <c r="Z37" s="49"/>
      <c r="AA37" s="27"/>
      <c r="AB37" s="27"/>
      <c r="AC37" s="27"/>
      <c r="AD37" s="27"/>
      <c r="AE37" s="27"/>
      <c r="AF37" s="27"/>
      <c r="AG37" s="27"/>
      <c r="AH37" s="27"/>
      <c r="AI37" s="27"/>
      <c r="AJ37" s="27"/>
      <c r="AK37" s="27"/>
      <c r="AL37" s="27"/>
      <c r="AM37" s="34"/>
      <c r="AN37" s="27"/>
      <c r="AO37" s="27"/>
      <c r="AP37" s="27"/>
      <c r="AQ37" s="27"/>
      <c r="AR37" s="27"/>
      <c r="AS37" s="27"/>
      <c r="AT37" s="27"/>
      <c r="AU37" s="27"/>
      <c r="AV37" s="27"/>
      <c r="AW37" s="27"/>
      <c r="AX37" s="27"/>
    </row>
    <row r="38" spans="1:50" ht="14.25" customHeight="1" x14ac:dyDescent="0.25">
      <c r="A38" s="22">
        <v>31</v>
      </c>
      <c r="B38" s="23">
        <f>'DATA SISWA'!E44</f>
        <v>0</v>
      </c>
      <c r="C38" s="49"/>
      <c r="D38" s="49"/>
      <c r="E38" s="49"/>
      <c r="F38" s="49"/>
      <c r="G38" s="49"/>
      <c r="H38" s="49"/>
      <c r="I38" s="49"/>
      <c r="J38" s="49"/>
      <c r="K38" s="49"/>
      <c r="L38" s="49"/>
      <c r="M38" s="49"/>
      <c r="N38" s="49"/>
      <c r="O38" s="49"/>
      <c r="P38" s="49"/>
      <c r="Q38" s="49"/>
      <c r="R38" s="49"/>
      <c r="S38" s="49"/>
      <c r="T38" s="49"/>
      <c r="U38" s="49"/>
      <c r="V38" s="49"/>
      <c r="W38" s="49"/>
      <c r="X38" s="49"/>
      <c r="Y38" s="49"/>
      <c r="Z38" s="49"/>
      <c r="AA38" s="27"/>
      <c r="AB38" s="27"/>
      <c r="AC38" s="27"/>
      <c r="AD38" s="27"/>
      <c r="AE38" s="27"/>
      <c r="AF38" s="27"/>
      <c r="AG38" s="27"/>
      <c r="AH38" s="27"/>
      <c r="AI38" s="27"/>
      <c r="AJ38" s="27"/>
      <c r="AK38" s="27"/>
      <c r="AL38" s="27"/>
      <c r="AM38" s="34"/>
      <c r="AN38" s="27"/>
      <c r="AO38" s="27"/>
      <c r="AP38" s="27"/>
      <c r="AQ38" s="27"/>
      <c r="AR38" s="27"/>
      <c r="AS38" s="27"/>
      <c r="AT38" s="27"/>
      <c r="AU38" s="27"/>
      <c r="AV38" s="27"/>
      <c r="AW38" s="27"/>
      <c r="AX38" s="27"/>
    </row>
    <row r="39" spans="1:50" ht="14.25" customHeight="1" x14ac:dyDescent="0.25">
      <c r="A39" s="22">
        <v>32</v>
      </c>
      <c r="B39" s="23">
        <f>'DATA SISWA'!E45</f>
        <v>0</v>
      </c>
      <c r="C39" s="49"/>
      <c r="D39" s="49"/>
      <c r="E39" s="49"/>
      <c r="F39" s="49"/>
      <c r="G39" s="49"/>
      <c r="H39" s="49"/>
      <c r="I39" s="49"/>
      <c r="J39" s="49"/>
      <c r="K39" s="49"/>
      <c r="L39" s="49"/>
      <c r="M39" s="49"/>
      <c r="N39" s="49"/>
      <c r="O39" s="49"/>
      <c r="P39" s="49"/>
      <c r="Q39" s="49"/>
      <c r="R39" s="49"/>
      <c r="S39" s="49"/>
      <c r="T39" s="49"/>
      <c r="U39" s="49"/>
      <c r="V39" s="49"/>
      <c r="W39" s="49"/>
      <c r="X39" s="49"/>
      <c r="Y39" s="49"/>
      <c r="Z39" s="49"/>
      <c r="AA39" s="27"/>
      <c r="AB39" s="27"/>
      <c r="AC39" s="27"/>
      <c r="AD39" s="27"/>
      <c r="AE39" s="27"/>
      <c r="AF39" s="27"/>
      <c r="AG39" s="27"/>
      <c r="AH39" s="27"/>
      <c r="AI39" s="27"/>
      <c r="AJ39" s="27"/>
      <c r="AK39" s="27"/>
      <c r="AL39" s="27"/>
      <c r="AM39" s="34"/>
      <c r="AN39" s="27"/>
      <c r="AO39" s="27"/>
      <c r="AP39" s="27"/>
      <c r="AQ39" s="27"/>
      <c r="AR39" s="27"/>
      <c r="AS39" s="27"/>
      <c r="AT39" s="27"/>
      <c r="AU39" s="27"/>
      <c r="AV39" s="27"/>
      <c r="AW39" s="27"/>
      <c r="AX39" s="27"/>
    </row>
    <row r="40" spans="1:50" ht="14.25" customHeight="1" x14ac:dyDescent="0.25">
      <c r="A40" s="22">
        <v>33</v>
      </c>
      <c r="B40" s="23">
        <f>'DATA SISWA'!E46</f>
        <v>0</v>
      </c>
      <c r="C40" s="49"/>
      <c r="D40" s="49"/>
      <c r="E40" s="49"/>
      <c r="F40" s="49"/>
      <c r="G40" s="49"/>
      <c r="H40" s="49"/>
      <c r="I40" s="49"/>
      <c r="J40" s="49"/>
      <c r="K40" s="49"/>
      <c r="L40" s="49"/>
      <c r="M40" s="49"/>
      <c r="N40" s="49"/>
      <c r="O40" s="49"/>
      <c r="P40" s="49"/>
      <c r="Q40" s="49"/>
      <c r="R40" s="49"/>
      <c r="S40" s="49"/>
      <c r="T40" s="49"/>
      <c r="U40" s="49"/>
      <c r="V40" s="49"/>
      <c r="W40" s="49"/>
      <c r="X40" s="49"/>
      <c r="Y40" s="49"/>
      <c r="Z40" s="49"/>
      <c r="AA40" s="27"/>
      <c r="AB40" s="27"/>
      <c r="AC40" s="27"/>
      <c r="AD40" s="27"/>
      <c r="AE40" s="27"/>
      <c r="AF40" s="27"/>
      <c r="AG40" s="27"/>
      <c r="AH40" s="27"/>
      <c r="AI40" s="27"/>
      <c r="AJ40" s="27"/>
      <c r="AK40" s="27"/>
      <c r="AL40" s="27"/>
      <c r="AM40" s="34"/>
      <c r="AN40" s="27"/>
      <c r="AO40" s="27"/>
      <c r="AP40" s="27"/>
      <c r="AQ40" s="27"/>
      <c r="AR40" s="27"/>
      <c r="AS40" s="27"/>
      <c r="AT40" s="27"/>
      <c r="AU40" s="27"/>
      <c r="AV40" s="27"/>
      <c r="AW40" s="27"/>
      <c r="AX40" s="27"/>
    </row>
    <row r="41" spans="1:50" ht="14.25" customHeight="1" x14ac:dyDescent="0.25">
      <c r="A41" s="22">
        <v>34</v>
      </c>
      <c r="B41" s="23">
        <f>'DATA SISWA'!E47</f>
        <v>0</v>
      </c>
      <c r="C41" s="49"/>
      <c r="D41" s="49"/>
      <c r="E41" s="49"/>
      <c r="F41" s="49"/>
      <c r="G41" s="49"/>
      <c r="H41" s="49"/>
      <c r="I41" s="49"/>
      <c r="J41" s="49"/>
      <c r="K41" s="49"/>
      <c r="L41" s="49"/>
      <c r="M41" s="49"/>
      <c r="N41" s="49"/>
      <c r="O41" s="49"/>
      <c r="P41" s="49"/>
      <c r="Q41" s="49"/>
      <c r="R41" s="49"/>
      <c r="S41" s="49"/>
      <c r="T41" s="49"/>
      <c r="U41" s="49"/>
      <c r="V41" s="49"/>
      <c r="W41" s="49"/>
      <c r="X41" s="49"/>
      <c r="Y41" s="49"/>
      <c r="Z41" s="49"/>
      <c r="AA41" s="28"/>
      <c r="AB41" s="28"/>
      <c r="AC41" s="28"/>
      <c r="AD41" s="28"/>
      <c r="AE41" s="28"/>
      <c r="AF41" s="28"/>
      <c r="AG41" s="28"/>
      <c r="AH41" s="28"/>
      <c r="AI41" s="28"/>
      <c r="AJ41" s="28"/>
      <c r="AK41" s="28"/>
      <c r="AL41" s="28"/>
      <c r="AM41" s="35"/>
      <c r="AN41" s="28"/>
      <c r="AO41" s="28"/>
      <c r="AP41" s="28"/>
      <c r="AQ41" s="28"/>
      <c r="AR41" s="28"/>
      <c r="AS41" s="28"/>
      <c r="AT41" s="28"/>
      <c r="AU41" s="28"/>
      <c r="AV41" s="28"/>
      <c r="AW41" s="28"/>
      <c r="AX41" s="28"/>
    </row>
    <row r="42" spans="1:50" ht="14.25" customHeight="1" x14ac:dyDescent="0.25">
      <c r="A42" s="22">
        <v>35</v>
      </c>
      <c r="B42" s="23">
        <f>'DATA SISWA'!E48</f>
        <v>0</v>
      </c>
      <c r="C42" s="50"/>
      <c r="D42" s="50"/>
      <c r="E42" s="50"/>
      <c r="F42" s="50"/>
      <c r="G42" s="50"/>
      <c r="H42" s="50"/>
      <c r="I42" s="50"/>
      <c r="J42" s="50"/>
      <c r="K42" s="50"/>
      <c r="L42" s="50"/>
      <c r="M42" s="50"/>
      <c r="N42" s="50"/>
      <c r="O42" s="51"/>
      <c r="P42" s="52"/>
      <c r="Q42" s="52"/>
      <c r="R42" s="52"/>
      <c r="S42" s="52"/>
      <c r="T42" s="52"/>
      <c r="U42" s="52"/>
      <c r="V42" s="52"/>
      <c r="W42" s="52"/>
      <c r="X42" s="52"/>
      <c r="Y42" s="52"/>
      <c r="Z42" s="52"/>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row>
    <row r="43" spans="1:50" ht="14.25" customHeight="1" x14ac:dyDescent="0.25">
      <c r="A43" s="22">
        <v>36</v>
      </c>
      <c r="B43" s="23">
        <f>'DATA SISWA'!E49</f>
        <v>0</v>
      </c>
      <c r="C43" s="50"/>
      <c r="D43" s="50"/>
      <c r="E43" s="50"/>
      <c r="F43" s="50"/>
      <c r="G43" s="50"/>
      <c r="H43" s="50"/>
      <c r="I43" s="50"/>
      <c r="J43" s="50"/>
      <c r="K43" s="50"/>
      <c r="L43" s="50"/>
      <c r="M43" s="50"/>
      <c r="N43" s="50"/>
      <c r="O43" s="51"/>
      <c r="P43" s="52"/>
      <c r="Q43" s="52"/>
      <c r="R43" s="52"/>
      <c r="S43" s="52"/>
      <c r="T43" s="52"/>
      <c r="U43" s="52"/>
      <c r="V43" s="52"/>
      <c r="W43" s="52"/>
      <c r="X43" s="52"/>
      <c r="Y43" s="52"/>
      <c r="Z43" s="52"/>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row>
    <row r="44" spans="1:50" ht="14.25" customHeight="1" x14ac:dyDescent="0.25">
      <c r="A44" s="22">
        <v>37</v>
      </c>
      <c r="B44" s="23">
        <f>'DATA SISWA'!E50</f>
        <v>0</v>
      </c>
      <c r="C44" s="50"/>
      <c r="D44" s="50"/>
      <c r="E44" s="50"/>
      <c r="F44" s="50"/>
      <c r="G44" s="50"/>
      <c r="H44" s="50"/>
      <c r="I44" s="50"/>
      <c r="J44" s="50"/>
      <c r="K44" s="50"/>
      <c r="L44" s="50"/>
      <c r="M44" s="50"/>
      <c r="N44" s="50"/>
      <c r="O44" s="51"/>
      <c r="P44" s="52"/>
      <c r="Q44" s="52"/>
      <c r="R44" s="52"/>
      <c r="S44" s="52"/>
      <c r="T44" s="52"/>
      <c r="U44" s="52"/>
      <c r="V44" s="52"/>
      <c r="W44" s="52"/>
      <c r="X44" s="52"/>
      <c r="Y44" s="52"/>
      <c r="Z44" s="52"/>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row>
    <row r="45" spans="1:50" ht="14.25" customHeight="1" x14ac:dyDescent="0.25">
      <c r="A45" s="22">
        <v>38</v>
      </c>
      <c r="B45" s="23">
        <f>'DATA SISWA'!E51</f>
        <v>0</v>
      </c>
      <c r="C45" s="50"/>
      <c r="D45" s="50"/>
      <c r="E45" s="50"/>
      <c r="F45" s="50"/>
      <c r="G45" s="50"/>
      <c r="H45" s="50"/>
      <c r="I45" s="50"/>
      <c r="J45" s="50"/>
      <c r="K45" s="50"/>
      <c r="L45" s="50"/>
      <c r="M45" s="50"/>
      <c r="N45" s="50"/>
      <c r="O45" s="51"/>
      <c r="P45" s="52"/>
      <c r="Q45" s="52"/>
      <c r="R45" s="52"/>
      <c r="S45" s="52"/>
      <c r="T45" s="52"/>
      <c r="U45" s="52"/>
      <c r="V45" s="52"/>
      <c r="W45" s="52"/>
      <c r="X45" s="52"/>
      <c r="Y45" s="52"/>
      <c r="Z45" s="52"/>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row>
    <row r="46" spans="1:50" ht="14.25" customHeight="1" x14ac:dyDescent="0.25">
      <c r="A46" s="22">
        <v>39</v>
      </c>
      <c r="B46" s="23">
        <f>'DATA SISWA'!E52</f>
        <v>0</v>
      </c>
      <c r="C46" s="50"/>
      <c r="D46" s="50"/>
      <c r="E46" s="50"/>
      <c r="F46" s="50"/>
      <c r="G46" s="50"/>
      <c r="H46" s="50"/>
      <c r="I46" s="50"/>
      <c r="J46" s="50"/>
      <c r="K46" s="50"/>
      <c r="L46" s="50"/>
      <c r="M46" s="50"/>
      <c r="N46" s="50"/>
      <c r="O46" s="51"/>
      <c r="P46" s="52"/>
      <c r="Q46" s="52"/>
      <c r="R46" s="52"/>
      <c r="S46" s="52"/>
      <c r="T46" s="52"/>
      <c r="U46" s="52"/>
      <c r="V46" s="52"/>
      <c r="W46" s="52"/>
      <c r="X46" s="52"/>
      <c r="Y46" s="52"/>
      <c r="Z46" s="52"/>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row>
    <row r="47" spans="1:50" ht="14.25" customHeight="1" x14ac:dyDescent="0.25">
      <c r="A47" s="22">
        <v>40</v>
      </c>
      <c r="B47" s="23">
        <f>'DATA SISWA'!E53</f>
        <v>0</v>
      </c>
      <c r="C47" s="25"/>
      <c r="D47" s="25"/>
      <c r="E47" s="25"/>
      <c r="F47" s="25"/>
      <c r="G47" s="25"/>
      <c r="H47" s="25"/>
      <c r="I47" s="25"/>
      <c r="J47" s="25"/>
      <c r="K47" s="25"/>
      <c r="L47" s="25"/>
      <c r="M47" s="25"/>
      <c r="N47" s="25"/>
      <c r="O47" s="26"/>
      <c r="P47" s="26"/>
      <c r="Q47" s="26"/>
      <c r="R47" s="26"/>
      <c r="S47" s="26"/>
      <c r="T47" s="26"/>
      <c r="U47" s="26"/>
      <c r="V47" s="26"/>
      <c r="W47" s="26"/>
      <c r="X47" s="26"/>
      <c r="Y47" s="26"/>
      <c r="Z47" s="26"/>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row>
    <row r="48" spans="1:50"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X8:X12">
    <cfRule type="colorScale" priority="49">
      <colorScale>
        <cfvo type="num" val="0"/>
        <cfvo type="max"/>
        <color rgb="FFFF7128"/>
        <color rgb="FFFFEF9C"/>
      </colorScale>
    </cfRule>
    <cfRule type="iconSet" priority="50">
      <iconSet iconSet="3Symbols2" showValue="0">
        <cfvo type="percent" val="0"/>
        <cfvo type="num" val="0"/>
        <cfvo type="num" val="1"/>
      </iconSet>
    </cfRule>
    <cfRule type="iconSet" priority="51">
      <iconSet iconSet="3Symbols2" showValue="0">
        <cfvo type="percent" val="0"/>
        <cfvo type="num" val="0"/>
        <cfvo type="num" val="0"/>
      </iconSet>
    </cfRule>
    <cfRule type="iconSet" priority="52">
      <iconSet iconSet="3Symbols2">
        <cfvo type="percent" val="0"/>
        <cfvo type="num" val="0"/>
        <cfvo type="num" val="1"/>
      </iconSet>
    </cfRule>
  </conditionalFormatting>
  <conditionalFormatting sqref="X8:X12">
    <cfRule type="colorScale" priority="48">
      <colorScale>
        <cfvo type="min"/>
        <cfvo type="max"/>
        <color theme="0"/>
        <color theme="0"/>
      </colorScale>
    </cfRule>
  </conditionalFormatting>
  <conditionalFormatting sqref="V10:V17">
    <cfRule type="colorScale" priority="44">
      <colorScale>
        <cfvo type="num" val="0"/>
        <cfvo type="max"/>
        <color rgb="FFFF7128"/>
        <color rgb="FFFFEF9C"/>
      </colorScale>
    </cfRule>
    <cfRule type="iconSet" priority="45">
      <iconSet iconSet="3Symbols2" showValue="0">
        <cfvo type="percent" val="0"/>
        <cfvo type="num" val="0"/>
        <cfvo type="num" val="1"/>
      </iconSet>
    </cfRule>
    <cfRule type="iconSet" priority="46">
      <iconSet iconSet="3Symbols2" showValue="0">
        <cfvo type="percent" val="0"/>
        <cfvo type="num" val="0"/>
        <cfvo type="num" val="0"/>
      </iconSet>
    </cfRule>
    <cfRule type="iconSet" priority="47">
      <iconSet iconSet="3Symbols2">
        <cfvo type="percent" val="0"/>
        <cfvo type="num" val="0"/>
        <cfvo type="num" val="1"/>
      </iconSet>
    </cfRule>
  </conditionalFormatting>
  <conditionalFormatting sqref="V10:V17">
    <cfRule type="colorScale" priority="43">
      <colorScale>
        <cfvo type="min"/>
        <cfvo type="max"/>
        <color theme="0"/>
        <color theme="0"/>
      </colorScale>
    </cfRule>
  </conditionalFormatting>
  <conditionalFormatting sqref="Y8:Z12 S10:U17 W10:W12 W13:Z17 S8:W9 S18:Z41">
    <cfRule type="colorScale" priority="53">
      <colorScale>
        <cfvo type="num" val="0"/>
        <cfvo type="max"/>
        <color rgb="FFFF7128"/>
        <color rgb="FFFFEF9C"/>
      </colorScale>
    </cfRule>
    <cfRule type="iconSet" priority="54">
      <iconSet iconSet="3Symbols2" showValue="0">
        <cfvo type="percent" val="0"/>
        <cfvo type="num" val="0"/>
        <cfvo type="num" val="1"/>
      </iconSet>
    </cfRule>
    <cfRule type="iconSet" priority="55">
      <iconSet iconSet="3Symbols2" showValue="0">
        <cfvo type="percent" val="0"/>
        <cfvo type="num" val="0"/>
        <cfvo type="num" val="0"/>
      </iconSet>
    </cfRule>
    <cfRule type="iconSet" priority="56">
      <iconSet iconSet="3Symbols2">
        <cfvo type="percent" val="0"/>
        <cfvo type="num" val="0"/>
        <cfvo type="num" val="1"/>
      </iconSet>
    </cfRule>
  </conditionalFormatting>
  <conditionalFormatting sqref="Y8:Z12 S10:U17 W10:W12 W13:Z17 S8:W9 S18:Z41">
    <cfRule type="colorScale" priority="57">
      <colorScale>
        <cfvo type="min"/>
        <cfvo type="max"/>
        <color theme="0"/>
        <color theme="0"/>
      </colorScale>
    </cfRule>
  </conditionalFormatting>
  <conditionalFormatting sqref="E8:E16">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E8:E16">
    <cfRule type="colorScale" priority="32">
      <colorScale>
        <cfvo type="min"/>
        <cfvo type="max"/>
        <color theme="0"/>
        <color theme="0"/>
      </colorScale>
    </cfRule>
  </conditionalFormatting>
  <conditionalFormatting sqref="D17:D27">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D17:D27">
    <cfRule type="colorScale" priority="27">
      <colorScale>
        <cfvo type="min"/>
        <cfvo type="max"/>
        <color theme="0"/>
        <color theme="0"/>
      </colorScale>
    </cfRule>
  </conditionalFormatting>
  <conditionalFormatting sqref="R8:R9">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R8:R9">
    <cfRule type="colorScale" priority="22">
      <colorScale>
        <cfvo type="min"/>
        <cfvo type="max"/>
        <color theme="0"/>
        <color theme="0"/>
      </colorScale>
    </cfRule>
  </conditionalFormatting>
  <conditionalFormatting sqref="P11:P16">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P11:P16">
    <cfRule type="colorScale" priority="17">
      <colorScale>
        <cfvo type="min"/>
        <cfvo type="max"/>
        <color theme="0"/>
        <color theme="0"/>
      </colorScale>
    </cfRule>
  </conditionalFormatting>
  <conditionalFormatting sqref="R10:R12">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0:R12">
    <cfRule type="colorScale" priority="12">
      <colorScale>
        <cfvo type="min"/>
        <cfvo type="max"/>
        <color theme="0"/>
        <color theme="0"/>
      </colorScale>
    </cfRule>
  </conditionalFormatting>
  <conditionalFormatting sqref="R15:R17">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R15:R17">
    <cfRule type="colorScale" priority="7">
      <colorScale>
        <cfvo type="min"/>
        <cfvo type="max"/>
        <color theme="0"/>
        <color theme="0"/>
      </colorScale>
    </cfRule>
  </conditionalFormatting>
  <conditionalFormatting sqref="Q24:Q28">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Q24:Q28">
    <cfRule type="colorScale" priority="2">
      <colorScale>
        <cfvo type="min"/>
        <cfvo type="max"/>
        <color theme="0"/>
        <color theme="0"/>
      </colorScale>
    </cfRule>
  </conditionalFormatting>
  <conditionalFormatting sqref="Q13:R14 C8:D16 F11:O16 C17:C27 F8:Q10 E17:Q17 Q11:Q12 Q15:Q16 E24:P27 C28:P28 E18:R23 R24:R28 C29:R41">
    <cfRule type="colorScale" priority="37">
      <colorScale>
        <cfvo type="num" val="0"/>
        <cfvo type="max"/>
        <color rgb="FFFF7128"/>
        <color rgb="FFFFEF9C"/>
      </colorScale>
    </cfRule>
    <cfRule type="iconSet" priority="38">
      <iconSet iconSet="3Symbols2" showValue="0">
        <cfvo type="percent" val="0"/>
        <cfvo type="num" val="0"/>
        <cfvo type="num" val="1"/>
      </iconSet>
    </cfRule>
    <cfRule type="iconSet" priority="39">
      <iconSet iconSet="3Symbols2" showValue="0">
        <cfvo type="percent" val="0"/>
        <cfvo type="num" val="0"/>
        <cfvo type="num" val="0"/>
      </iconSet>
    </cfRule>
    <cfRule type="iconSet" priority="40">
      <iconSet iconSet="3Symbols2">
        <cfvo type="percent" val="0"/>
        <cfvo type="num" val="0"/>
        <cfvo type="num" val="1"/>
      </iconSet>
    </cfRule>
  </conditionalFormatting>
  <conditionalFormatting sqref="Q13:R14 C8:D16 F11:O16 C17:C27 F8:Q10 E17:Q17 Q11:Q12 Q15:Q16 E24:P27 C28:P28 E18:R23 R24:R28 C29:R41">
    <cfRule type="colorScale" priority="4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58" id="{6B20B12E-E36E-4155-9722-54A53D39D961}">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C47:AX47</xm:sqref>
        </x14:conditionalFormatting>
        <x14:conditionalFormatting xmlns:xm="http://schemas.microsoft.com/office/excel/2006/main">
          <x14:cfRule type="iconSet" priority="42" id="{644444D6-C0C4-4CD3-93DC-68045398820D}">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C42:AX46 S8:AX41</xm:sqref>
        </x14:conditionalFormatting>
        <x14:conditionalFormatting xmlns:xm="http://schemas.microsoft.com/office/excel/2006/main">
          <x14:cfRule type="iconSet" priority="1" id="{5761FD85-9818-4186-824B-560B41C0D878}">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C8:R41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DIMENSI!$A$1:$A$6</xm:f>
          </x14:formula1>
          <xm:sqref>B4:B6</xm:sqref>
        </x14:dataValidation>
        <x14:dataValidation type="list" allowBlank="1" showInputMessage="1" showErrorMessage="1" xr:uid="{00000000-0002-0000-0200-000001000000}">
          <x14:formula1>
            <xm:f>DESKRIPSI!$C$2:$C$47</xm:f>
          </x14:formula1>
          <xm:sqref>AQ5 AU5 AA5 AE5 AI5 AM5</xm:sqref>
        </x14:dataValidation>
        <x14:dataValidation type="list" allowBlank="1" showInputMessage="1" showErrorMessage="1" xr:uid="{00000000-0002-0000-0200-000002000000}">
          <x14:formula1>
            <xm:f>DESKRIPSI!$C$33:$C$39</xm:f>
          </x14:formula1>
          <xm:sqref>C5:Z5</xm:sqref>
        </x14:dataValidation>
        <x14:dataValidation type="list" showInputMessage="1" showErrorMessage="1" xr:uid="{00000000-0002-0000-0200-000003000000}">
          <x14:formula1>
            <xm:f>DIMENSI!$C$16:$C$17</xm:f>
          </x14:formula1>
          <xm:sqref>C4:AX4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4" tint="0.39997558519241921"/>
  </sheetPr>
  <dimension ref="A1:AX1001"/>
  <sheetViews>
    <sheetView tabSelected="1" view="pageBreakPreview" zoomScale="80" zoomScaleNormal="7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3.7109375" style="32" customWidth="1"/>
    <col min="15" max="50" width="3.7109375" customWidth="1"/>
  </cols>
  <sheetData>
    <row r="1" spans="1:50"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9" t="str">
        <f>BERIMAN!B2</f>
        <v>DESKRIPSI PROJEK 1 :</v>
      </c>
      <c r="C2" s="178"/>
      <c r="D2" s="178"/>
      <c r="E2" s="178"/>
      <c r="F2" s="178"/>
      <c r="G2" s="178"/>
      <c r="H2" s="178"/>
      <c r="I2" s="178"/>
      <c r="J2" s="178"/>
      <c r="K2" s="178"/>
      <c r="L2" s="178"/>
      <c r="M2" s="178"/>
      <c r="N2" s="178"/>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x14ac:dyDescent="0.25">
      <c r="A3" s="21"/>
      <c r="B3" s="21"/>
      <c r="C3" s="36">
        <v>3</v>
      </c>
      <c r="D3" s="36">
        <v>4</v>
      </c>
      <c r="E3" s="36">
        <v>5</v>
      </c>
      <c r="F3" s="36">
        <v>6</v>
      </c>
      <c r="G3" s="36">
        <v>7</v>
      </c>
      <c r="H3" s="36">
        <v>8</v>
      </c>
      <c r="I3" s="36">
        <v>9</v>
      </c>
      <c r="J3" s="36">
        <v>10</v>
      </c>
      <c r="K3" s="36">
        <v>11</v>
      </c>
      <c r="L3" s="36">
        <v>12</v>
      </c>
      <c r="M3" s="36">
        <v>13</v>
      </c>
      <c r="N3" s="36">
        <v>14</v>
      </c>
      <c r="O3" s="36">
        <v>15</v>
      </c>
      <c r="P3" s="36">
        <v>16</v>
      </c>
      <c r="Q3" s="36">
        <v>17</v>
      </c>
      <c r="R3" s="36">
        <v>18</v>
      </c>
      <c r="S3" s="36">
        <v>19</v>
      </c>
      <c r="T3" s="36">
        <v>20</v>
      </c>
      <c r="U3" s="36">
        <v>21</v>
      </c>
      <c r="V3" s="36">
        <v>22</v>
      </c>
      <c r="W3" s="36">
        <v>23</v>
      </c>
      <c r="X3" s="36">
        <v>24</v>
      </c>
      <c r="Y3" s="36">
        <v>25</v>
      </c>
      <c r="Z3" s="36">
        <v>26</v>
      </c>
      <c r="AA3" s="36">
        <v>27</v>
      </c>
      <c r="AB3" s="36">
        <v>28</v>
      </c>
      <c r="AC3" s="36">
        <v>29</v>
      </c>
      <c r="AD3" s="36">
        <v>30</v>
      </c>
      <c r="AE3" s="36">
        <v>31</v>
      </c>
      <c r="AF3" s="36">
        <v>32</v>
      </c>
      <c r="AG3" s="36">
        <v>33</v>
      </c>
      <c r="AH3" s="36">
        <v>34</v>
      </c>
      <c r="AI3" s="36">
        <v>35</v>
      </c>
      <c r="AJ3" s="36">
        <v>36</v>
      </c>
      <c r="AK3" s="36">
        <v>37</v>
      </c>
      <c r="AL3" s="36">
        <v>38</v>
      </c>
      <c r="AM3" s="36">
        <v>39</v>
      </c>
      <c r="AN3" s="36">
        <v>40</v>
      </c>
      <c r="AO3" s="36">
        <v>41</v>
      </c>
      <c r="AP3" s="36">
        <v>42</v>
      </c>
      <c r="AQ3" s="36">
        <v>43</v>
      </c>
      <c r="AR3" s="36">
        <v>44</v>
      </c>
      <c r="AS3" s="36">
        <v>45</v>
      </c>
      <c r="AT3" s="36">
        <v>46</v>
      </c>
      <c r="AU3" s="36">
        <v>47</v>
      </c>
      <c r="AV3" s="36">
        <v>48</v>
      </c>
      <c r="AW3" s="36">
        <v>49</v>
      </c>
      <c r="AX3" s="36">
        <v>50</v>
      </c>
    </row>
    <row r="4" spans="1:50" ht="14.25" customHeight="1" x14ac:dyDescent="0.25">
      <c r="A4" s="159" t="s">
        <v>17</v>
      </c>
      <c r="B4" s="161" t="s">
        <v>160</v>
      </c>
      <c r="C4" s="163" t="s">
        <v>59</v>
      </c>
      <c r="D4" s="164"/>
      <c r="E4" s="164"/>
      <c r="F4" s="164"/>
      <c r="G4" s="164"/>
      <c r="H4" s="164"/>
      <c r="I4" s="164"/>
      <c r="J4" s="164"/>
      <c r="K4" s="164"/>
      <c r="L4" s="164"/>
      <c r="M4" s="164"/>
      <c r="N4" s="164"/>
      <c r="O4" s="168" t="s">
        <v>64</v>
      </c>
      <c r="P4" s="168"/>
      <c r="Q4" s="168"/>
      <c r="R4" s="168"/>
      <c r="S4" s="168"/>
      <c r="T4" s="168"/>
      <c r="U4" s="168"/>
      <c r="V4" s="168"/>
      <c r="W4" s="168"/>
      <c r="X4" s="168"/>
      <c r="Y4" s="168"/>
      <c r="Z4" s="168"/>
      <c r="AA4" s="174" t="s">
        <v>67</v>
      </c>
      <c r="AB4" s="174"/>
      <c r="AC4" s="174"/>
      <c r="AD4" s="174"/>
      <c r="AE4" s="174"/>
      <c r="AF4" s="174"/>
      <c r="AG4" s="174"/>
      <c r="AH4" s="174"/>
      <c r="AI4" s="174"/>
      <c r="AJ4" s="174"/>
      <c r="AK4" s="174"/>
      <c r="AL4" s="174"/>
      <c r="AM4" s="175"/>
      <c r="AN4" s="169"/>
      <c r="AO4" s="169"/>
      <c r="AP4" s="169"/>
      <c r="AQ4" s="169"/>
      <c r="AR4" s="169"/>
      <c r="AS4" s="169"/>
      <c r="AT4" s="169"/>
      <c r="AU4" s="169"/>
      <c r="AV4" s="169"/>
      <c r="AW4" s="169"/>
      <c r="AX4" s="169"/>
    </row>
    <row r="5" spans="1:50" ht="60" customHeight="1" x14ac:dyDescent="0.25">
      <c r="A5" s="160"/>
      <c r="B5" s="162"/>
      <c r="C5" s="165" t="s">
        <v>60</v>
      </c>
      <c r="D5" s="166"/>
      <c r="E5" s="166"/>
      <c r="F5" s="167"/>
      <c r="G5" s="165"/>
      <c r="H5" s="166"/>
      <c r="I5" s="166"/>
      <c r="J5" s="167"/>
      <c r="K5" s="165"/>
      <c r="L5" s="166"/>
      <c r="M5" s="166"/>
      <c r="N5" s="167"/>
      <c r="O5" s="157" t="s">
        <v>65</v>
      </c>
      <c r="P5" s="157"/>
      <c r="Q5" s="157"/>
      <c r="R5" s="158"/>
      <c r="S5" s="157"/>
      <c r="T5" s="157"/>
      <c r="U5" s="157"/>
      <c r="V5" s="158"/>
      <c r="W5" s="157"/>
      <c r="X5" s="157"/>
      <c r="Y5" s="157"/>
      <c r="Z5" s="158"/>
      <c r="AA5" s="172" t="s">
        <v>105</v>
      </c>
      <c r="AB5" s="173"/>
      <c r="AC5" s="173"/>
      <c r="AD5" s="173"/>
      <c r="AE5" s="173"/>
      <c r="AF5" s="173"/>
      <c r="AG5" s="173"/>
      <c r="AH5" s="173"/>
      <c r="AI5" s="173"/>
      <c r="AJ5" s="173"/>
      <c r="AK5" s="173"/>
      <c r="AL5" s="173"/>
      <c r="AM5" s="170"/>
      <c r="AN5" s="171"/>
      <c r="AO5" s="171"/>
      <c r="AP5" s="171"/>
      <c r="AQ5" s="171"/>
      <c r="AR5" s="171"/>
      <c r="AS5" s="171"/>
      <c r="AT5" s="171"/>
      <c r="AU5" s="171"/>
      <c r="AV5" s="171"/>
      <c r="AW5" s="171"/>
      <c r="AX5" s="171"/>
    </row>
    <row r="6" spans="1:50" s="73" customFormat="1" ht="24" customHeight="1" x14ac:dyDescent="0.2">
      <c r="A6" s="71"/>
      <c r="B6" s="72"/>
      <c r="C6" s="154" t="str">
        <f>VLOOKUP(C5,DESKRIPSI!$C$2:$E$47,3,0)</f>
        <v>Menampilkan tindakan yang sesuai dengan harapan dan tujuan kelompok.</v>
      </c>
      <c r="D6" s="155"/>
      <c r="E6" s="155"/>
      <c r="F6" s="156"/>
      <c r="G6" s="154" t="e">
        <f>VLOOKUP(G5,DESKRIPSI!$C$2:$E$47,3,0)</f>
        <v>#N/A</v>
      </c>
      <c r="H6" s="155"/>
      <c r="I6" s="155"/>
      <c r="J6" s="156"/>
      <c r="K6" s="154" t="e">
        <f>VLOOKUP(K5,DESKRIPSI!$C$2:$E$47,3,0)</f>
        <v>#N/A</v>
      </c>
      <c r="L6" s="155"/>
      <c r="M6" s="155"/>
      <c r="N6" s="156"/>
      <c r="O6" s="148" t="str">
        <f>VLOOKUP(O5,DESKRIPSI!$C$1:$E$48,3,0)</f>
        <v>Peka dan mengapresiasi orang-orang di lingkungan sekitar, kemudian melakukan tindakan untuk menjaga keselarasan dalam berelasi dengan orang lain.</v>
      </c>
      <c r="P6" s="149"/>
      <c r="Q6" s="149"/>
      <c r="R6" s="150"/>
      <c r="S6" s="148" t="e">
        <f>VLOOKUP(S5,DESKRIPSI!$C$1:$E$48,3,0)</f>
        <v>#N/A</v>
      </c>
      <c r="T6" s="149"/>
      <c r="U6" s="149"/>
      <c r="V6" s="150"/>
      <c r="W6" s="148" t="e">
        <f>VLOOKUP(W5,DESKRIPSI!$C$1:$E$48,3,0)</f>
        <v>#N/A</v>
      </c>
      <c r="X6" s="149"/>
      <c r="Y6" s="149"/>
      <c r="Z6" s="150"/>
      <c r="AA6" s="151" t="str">
        <f>VLOOKUP(AA5,DESKRIPSI!$C$1:$E$48,3,0)</f>
        <v>Memberi dan menerima hal yang dianggap penting dan berharga kepada/dari orang-orang di lingkungan sekitar baik yang dikenal maupun tidak dikenal.</v>
      </c>
      <c r="AB6" s="152"/>
      <c r="AC6" s="152"/>
      <c r="AD6" s="153"/>
      <c r="AE6" s="151" t="e">
        <f>VLOOKUP(AE5,DESKRIPSI!$C$1:$E$48,3,0)</f>
        <v>#N/A</v>
      </c>
      <c r="AF6" s="152"/>
      <c r="AG6" s="152"/>
      <c r="AH6" s="153"/>
      <c r="AI6" s="151" t="e">
        <f>VLOOKUP(AI5,DESKRIPSI!$C$1:$E$48,3,0)</f>
        <v>#N/A</v>
      </c>
      <c r="AJ6" s="152"/>
      <c r="AK6" s="152"/>
      <c r="AL6" s="153"/>
      <c r="AM6" s="145" t="e">
        <f>VLOOKUP(AM5,DESKRIPSI!$C$1:$E$48,3,0)</f>
        <v>#N/A</v>
      </c>
      <c r="AN6" s="146"/>
      <c r="AO6" s="146"/>
      <c r="AP6" s="147"/>
      <c r="AQ6" s="145" t="e">
        <f>VLOOKUP(AQ5,DESKRIPSI!$C$1:$E$48,3,0)</f>
        <v>#N/A</v>
      </c>
      <c r="AR6" s="146"/>
      <c r="AS6" s="146"/>
      <c r="AT6" s="147"/>
      <c r="AU6" s="145" t="e">
        <f>VLOOKUP(AU5,DESKRIPSI!$C$1:$E$48,3,0)</f>
        <v>#N/A</v>
      </c>
      <c r="AV6" s="146"/>
      <c r="AW6" s="146"/>
      <c r="AX6" s="147"/>
    </row>
    <row r="7" spans="1:50" ht="27" customHeight="1" x14ac:dyDescent="0.25">
      <c r="A7" s="24"/>
      <c r="B7" s="30"/>
      <c r="C7" s="33" t="s">
        <v>95</v>
      </c>
      <c r="D7" s="33" t="s">
        <v>97</v>
      </c>
      <c r="E7" s="33" t="s">
        <v>96</v>
      </c>
      <c r="F7" s="33" t="s">
        <v>151</v>
      </c>
      <c r="G7" s="33" t="s">
        <v>95</v>
      </c>
      <c r="H7" s="33" t="s">
        <v>97</v>
      </c>
      <c r="I7" s="33" t="s">
        <v>96</v>
      </c>
      <c r="J7" s="33" t="s">
        <v>151</v>
      </c>
      <c r="K7" s="33" t="s">
        <v>95</v>
      </c>
      <c r="L7" s="33" t="s">
        <v>97</v>
      </c>
      <c r="M7" s="33" t="s">
        <v>96</v>
      </c>
      <c r="N7" s="33" t="s">
        <v>151</v>
      </c>
      <c r="O7" s="33" t="s">
        <v>95</v>
      </c>
      <c r="P7" s="33" t="s">
        <v>97</v>
      </c>
      <c r="Q7" s="33" t="s">
        <v>96</v>
      </c>
      <c r="R7" s="33" t="s">
        <v>151</v>
      </c>
      <c r="S7" s="33" t="s">
        <v>95</v>
      </c>
      <c r="T7" s="33" t="s">
        <v>97</v>
      </c>
      <c r="U7" s="33" t="s">
        <v>96</v>
      </c>
      <c r="V7" s="33" t="s">
        <v>151</v>
      </c>
      <c r="W7" s="33" t="s">
        <v>95</v>
      </c>
      <c r="X7" s="33" t="s">
        <v>97</v>
      </c>
      <c r="Y7" s="33" t="s">
        <v>96</v>
      </c>
      <c r="Z7" s="33" t="s">
        <v>151</v>
      </c>
      <c r="AA7" s="33" t="s">
        <v>95</v>
      </c>
      <c r="AB7" s="33" t="s">
        <v>97</v>
      </c>
      <c r="AC7" s="33" t="s">
        <v>96</v>
      </c>
      <c r="AD7" s="33" t="s">
        <v>151</v>
      </c>
      <c r="AE7" s="33" t="s">
        <v>95</v>
      </c>
      <c r="AF7" s="33" t="s">
        <v>97</v>
      </c>
      <c r="AG7" s="33" t="s">
        <v>96</v>
      </c>
      <c r="AH7" s="33" t="s">
        <v>151</v>
      </c>
      <c r="AI7" s="33" t="s">
        <v>95</v>
      </c>
      <c r="AJ7" s="33" t="s">
        <v>97</v>
      </c>
      <c r="AK7" s="33" t="s">
        <v>96</v>
      </c>
      <c r="AL7" s="33" t="s">
        <v>151</v>
      </c>
      <c r="AM7" s="33" t="s">
        <v>95</v>
      </c>
      <c r="AN7" s="33" t="s">
        <v>97</v>
      </c>
      <c r="AO7" s="33" t="s">
        <v>96</v>
      </c>
      <c r="AP7" s="33" t="s">
        <v>151</v>
      </c>
      <c r="AQ7" s="33" t="s">
        <v>95</v>
      </c>
      <c r="AR7" s="33" t="s">
        <v>97</v>
      </c>
      <c r="AS7" s="33" t="s">
        <v>96</v>
      </c>
      <c r="AT7" s="33" t="s">
        <v>151</v>
      </c>
      <c r="AU7" s="33" t="s">
        <v>95</v>
      </c>
      <c r="AV7" s="33" t="s">
        <v>97</v>
      </c>
      <c r="AW7" s="33" t="s">
        <v>96</v>
      </c>
      <c r="AX7" s="33" t="s">
        <v>151</v>
      </c>
    </row>
    <row r="8" spans="1:50" ht="14.25" customHeight="1" x14ac:dyDescent="0.25">
      <c r="A8" s="22">
        <v>1</v>
      </c>
      <c r="B8" s="23" t="str">
        <f>'DATA SISWA'!E14</f>
        <v>AHZA BAGAS RAMADHAN</v>
      </c>
      <c r="C8" s="49"/>
      <c r="D8" s="49"/>
      <c r="E8" s="49"/>
      <c r="F8" s="49"/>
      <c r="G8" s="49"/>
      <c r="H8" s="49"/>
      <c r="I8" s="49"/>
      <c r="J8" s="49"/>
      <c r="K8" s="49"/>
      <c r="L8" s="49"/>
      <c r="M8" s="49"/>
      <c r="N8" s="49"/>
      <c r="O8" s="49"/>
      <c r="P8" s="49"/>
      <c r="Q8" s="49"/>
      <c r="R8" s="49"/>
      <c r="S8" s="49"/>
      <c r="T8" s="49"/>
      <c r="U8" s="49"/>
      <c r="V8" s="49"/>
      <c r="W8" s="49"/>
      <c r="X8" s="49"/>
      <c r="Y8" s="49"/>
      <c r="Z8" s="49"/>
      <c r="AA8" s="27"/>
      <c r="AB8" s="27"/>
      <c r="AC8" s="27"/>
      <c r="AD8" s="27"/>
      <c r="AE8" s="27"/>
      <c r="AF8" s="27"/>
      <c r="AG8" s="27"/>
      <c r="AH8" s="27"/>
      <c r="AI8" s="27"/>
      <c r="AJ8" s="27"/>
      <c r="AK8" s="27"/>
      <c r="AL8" s="27"/>
      <c r="AM8" s="34"/>
      <c r="AN8" s="27"/>
      <c r="AO8" s="27"/>
      <c r="AP8" s="27"/>
      <c r="AQ8" s="27"/>
      <c r="AR8" s="27"/>
      <c r="AS8" s="27"/>
      <c r="AT8" s="27"/>
      <c r="AU8" s="27"/>
      <c r="AV8" s="27"/>
      <c r="AW8" s="27"/>
      <c r="AX8" s="27"/>
    </row>
    <row r="9" spans="1:50" ht="14.25" customHeight="1" x14ac:dyDescent="0.25">
      <c r="A9" s="22">
        <v>2</v>
      </c>
      <c r="B9" s="23" t="str">
        <f>'DATA SISWA'!E15</f>
        <v>AISHA KHAIRINA SHALIHA</v>
      </c>
      <c r="C9" s="49"/>
      <c r="D9" s="49"/>
      <c r="E9" s="49"/>
      <c r="F9" s="49"/>
      <c r="G9" s="49"/>
      <c r="H9" s="49"/>
      <c r="I9" s="49"/>
      <c r="J9" s="49"/>
      <c r="K9" s="49"/>
      <c r="L9" s="49"/>
      <c r="M9" s="49"/>
      <c r="N9" s="49"/>
      <c r="O9" s="49"/>
      <c r="P9" s="49"/>
      <c r="Q9" s="49"/>
      <c r="R9" s="49"/>
      <c r="S9" s="49"/>
      <c r="T9" s="49"/>
      <c r="U9" s="49"/>
      <c r="V9" s="49"/>
      <c r="W9" s="49"/>
      <c r="X9" s="49"/>
      <c r="Y9" s="49"/>
      <c r="Z9" s="49"/>
      <c r="AA9" s="27"/>
      <c r="AB9" s="27"/>
      <c r="AC9" s="27"/>
      <c r="AD9" s="27"/>
      <c r="AE9" s="27"/>
      <c r="AF9" s="27"/>
      <c r="AG9" s="27"/>
      <c r="AH9" s="27"/>
      <c r="AI9" s="27"/>
      <c r="AJ9" s="27"/>
      <c r="AK9" s="27"/>
      <c r="AL9" s="27"/>
      <c r="AM9" s="34"/>
      <c r="AN9" s="27"/>
      <c r="AO9" s="27"/>
      <c r="AP9" s="27"/>
      <c r="AQ9" s="27"/>
      <c r="AR9" s="27"/>
      <c r="AS9" s="27"/>
      <c r="AT9" s="27"/>
      <c r="AU9" s="27"/>
      <c r="AV9" s="27"/>
      <c r="AW9" s="27"/>
      <c r="AX9" s="27"/>
    </row>
    <row r="10" spans="1:50" ht="14.25" customHeight="1" x14ac:dyDescent="0.25">
      <c r="A10" s="22">
        <v>3</v>
      </c>
      <c r="B10" s="23" t="str">
        <f>'DATA SISWA'!E16</f>
        <v>ALYSHA KIRANA BESTARI</v>
      </c>
      <c r="C10" s="49"/>
      <c r="D10" s="49"/>
      <c r="E10" s="49"/>
      <c r="F10" s="49"/>
      <c r="G10" s="49"/>
      <c r="H10" s="49"/>
      <c r="I10" s="49"/>
      <c r="J10" s="49"/>
      <c r="K10" s="49"/>
      <c r="L10" s="49"/>
      <c r="M10" s="49"/>
      <c r="N10" s="49"/>
      <c r="O10" s="49"/>
      <c r="P10" s="49"/>
      <c r="Q10" s="49"/>
      <c r="R10" s="49"/>
      <c r="S10" s="49"/>
      <c r="T10" s="49"/>
      <c r="U10" s="49"/>
      <c r="V10" s="49"/>
      <c r="W10" s="49"/>
      <c r="X10" s="49"/>
      <c r="Y10" s="49"/>
      <c r="Z10" s="49"/>
      <c r="AA10" s="27"/>
      <c r="AB10" s="27"/>
      <c r="AC10" s="27"/>
      <c r="AD10" s="27"/>
      <c r="AE10" s="27"/>
      <c r="AF10" s="27"/>
      <c r="AG10" s="27"/>
      <c r="AH10" s="27"/>
      <c r="AI10" s="27"/>
      <c r="AJ10" s="27"/>
      <c r="AK10" s="27"/>
      <c r="AL10" s="27"/>
      <c r="AM10" s="34"/>
      <c r="AN10" s="27"/>
      <c r="AO10" s="27"/>
      <c r="AP10" s="27"/>
      <c r="AQ10" s="27"/>
      <c r="AR10" s="27"/>
      <c r="AS10" s="27"/>
      <c r="AT10" s="27"/>
      <c r="AU10" s="27"/>
      <c r="AV10" s="27"/>
      <c r="AW10" s="27"/>
      <c r="AX10" s="27"/>
    </row>
    <row r="11" spans="1:50" ht="14.25" customHeight="1" x14ac:dyDescent="0.25">
      <c r="A11" s="22">
        <v>4</v>
      </c>
      <c r="B11" s="23">
        <f>'DATA SISWA'!E17</f>
        <v>0</v>
      </c>
      <c r="C11" s="49"/>
      <c r="D11" s="49"/>
      <c r="E11" s="49"/>
      <c r="F11" s="49"/>
      <c r="G11" s="49"/>
      <c r="H11" s="49"/>
      <c r="I11" s="49"/>
      <c r="J11" s="49"/>
      <c r="K11" s="49"/>
      <c r="L11" s="49"/>
      <c r="M11" s="49"/>
      <c r="N11" s="49"/>
      <c r="O11" s="49"/>
      <c r="P11" s="49"/>
      <c r="Q11" s="49"/>
      <c r="R11" s="49"/>
      <c r="S11" s="49"/>
      <c r="T11" s="49"/>
      <c r="U11" s="49"/>
      <c r="V11" s="49"/>
      <c r="W11" s="49"/>
      <c r="X11" s="49"/>
      <c r="Y11" s="49"/>
      <c r="Z11" s="49"/>
      <c r="AA11" s="27"/>
      <c r="AB11" s="27"/>
      <c r="AC11" s="27"/>
      <c r="AD11" s="27"/>
      <c r="AE11" s="27"/>
      <c r="AF11" s="27"/>
      <c r="AG11" s="27"/>
      <c r="AH11" s="27"/>
      <c r="AI11" s="27"/>
      <c r="AJ11" s="27"/>
      <c r="AK11" s="27"/>
      <c r="AL11" s="27"/>
      <c r="AM11" s="34"/>
      <c r="AN11" s="27"/>
      <c r="AO11" s="27"/>
      <c r="AP11" s="27"/>
      <c r="AQ11" s="27"/>
      <c r="AR11" s="27"/>
      <c r="AS11" s="27"/>
      <c r="AT11" s="27"/>
      <c r="AU11" s="27"/>
      <c r="AV11" s="27"/>
      <c r="AW11" s="27"/>
      <c r="AX11" s="27"/>
    </row>
    <row r="12" spans="1:50" ht="14.25" customHeight="1" x14ac:dyDescent="0.25">
      <c r="A12" s="22">
        <v>5</v>
      </c>
      <c r="B12" s="23">
        <f>'DATA SISWA'!E18</f>
        <v>0</v>
      </c>
      <c r="C12" s="49"/>
      <c r="D12" s="49"/>
      <c r="E12" s="49"/>
      <c r="F12" s="49"/>
      <c r="G12" s="49"/>
      <c r="H12" s="49"/>
      <c r="I12" s="49"/>
      <c r="J12" s="49"/>
      <c r="K12" s="49"/>
      <c r="L12" s="49"/>
      <c r="M12" s="49"/>
      <c r="N12" s="49"/>
      <c r="O12" s="49"/>
      <c r="P12" s="49"/>
      <c r="Q12" s="49"/>
      <c r="R12" s="49"/>
      <c r="S12" s="49"/>
      <c r="T12" s="49"/>
      <c r="U12" s="49"/>
      <c r="V12" s="49"/>
      <c r="W12" s="49"/>
      <c r="X12" s="49"/>
      <c r="Y12" s="49"/>
      <c r="Z12" s="49"/>
      <c r="AA12" s="27"/>
      <c r="AB12" s="27"/>
      <c r="AC12" s="27"/>
      <c r="AD12" s="27"/>
      <c r="AE12" s="27"/>
      <c r="AF12" s="27"/>
      <c r="AG12" s="27"/>
      <c r="AH12" s="27"/>
      <c r="AI12" s="27"/>
      <c r="AJ12" s="27"/>
      <c r="AK12" s="27"/>
      <c r="AL12" s="27"/>
      <c r="AM12" s="34"/>
      <c r="AN12" s="27"/>
      <c r="AO12" s="27"/>
      <c r="AP12" s="27"/>
      <c r="AQ12" s="27"/>
      <c r="AR12" s="27"/>
      <c r="AS12" s="27"/>
      <c r="AT12" s="27"/>
      <c r="AU12" s="27"/>
      <c r="AV12" s="27"/>
      <c r="AW12" s="27"/>
      <c r="AX12" s="27"/>
    </row>
    <row r="13" spans="1:50" ht="14.25" customHeight="1" x14ac:dyDescent="0.25">
      <c r="A13" s="22">
        <v>6</v>
      </c>
      <c r="B13" s="23">
        <f>'DATA SISWA'!E19</f>
        <v>0</v>
      </c>
      <c r="C13" s="49"/>
      <c r="D13" s="49"/>
      <c r="E13" s="49"/>
      <c r="F13" s="49"/>
      <c r="G13" s="49"/>
      <c r="H13" s="49"/>
      <c r="I13" s="49"/>
      <c r="J13" s="49"/>
      <c r="K13" s="49"/>
      <c r="L13" s="49"/>
      <c r="M13" s="49"/>
      <c r="N13" s="49"/>
      <c r="O13" s="49"/>
      <c r="P13" s="49"/>
      <c r="Q13" s="49"/>
      <c r="R13" s="49"/>
      <c r="S13" s="49"/>
      <c r="T13" s="49"/>
      <c r="U13" s="49"/>
      <c r="V13" s="49"/>
      <c r="W13" s="49"/>
      <c r="X13" s="49"/>
      <c r="Y13" s="49"/>
      <c r="Z13" s="49"/>
      <c r="AA13" s="27"/>
      <c r="AB13" s="27"/>
      <c r="AC13" s="27"/>
      <c r="AD13" s="27"/>
      <c r="AE13" s="27"/>
      <c r="AF13" s="27"/>
      <c r="AG13" s="27"/>
      <c r="AH13" s="27"/>
      <c r="AI13" s="27"/>
      <c r="AJ13" s="27"/>
      <c r="AK13" s="27"/>
      <c r="AL13" s="27"/>
      <c r="AM13" s="34"/>
      <c r="AN13" s="27"/>
      <c r="AO13" s="27"/>
      <c r="AP13" s="27"/>
      <c r="AQ13" s="27"/>
      <c r="AR13" s="27"/>
      <c r="AS13" s="27"/>
      <c r="AT13" s="27"/>
      <c r="AU13" s="27"/>
      <c r="AV13" s="27"/>
      <c r="AW13" s="27"/>
      <c r="AX13" s="27"/>
    </row>
    <row r="14" spans="1:50" ht="14.25" customHeight="1" x14ac:dyDescent="0.25">
      <c r="A14" s="22">
        <v>7</v>
      </c>
      <c r="B14" s="23">
        <f>'DATA SISWA'!E20</f>
        <v>0</v>
      </c>
      <c r="C14" s="49"/>
      <c r="D14" s="49"/>
      <c r="E14" s="49"/>
      <c r="F14" s="49"/>
      <c r="G14" s="49"/>
      <c r="H14" s="49"/>
      <c r="I14" s="49"/>
      <c r="J14" s="49"/>
      <c r="K14" s="49"/>
      <c r="L14" s="49"/>
      <c r="M14" s="49"/>
      <c r="N14" s="49"/>
      <c r="O14" s="49"/>
      <c r="P14" s="49"/>
      <c r="Q14" s="49"/>
      <c r="R14" s="49"/>
      <c r="S14" s="49"/>
      <c r="T14" s="49"/>
      <c r="U14" s="49"/>
      <c r="V14" s="49"/>
      <c r="W14" s="49"/>
      <c r="X14" s="49"/>
      <c r="Y14" s="49"/>
      <c r="Z14" s="49"/>
      <c r="AA14" s="27"/>
      <c r="AB14" s="27"/>
      <c r="AC14" s="27"/>
      <c r="AD14" s="27"/>
      <c r="AE14" s="27"/>
      <c r="AF14" s="27"/>
      <c r="AG14" s="27"/>
      <c r="AH14" s="27"/>
      <c r="AI14" s="27"/>
      <c r="AJ14" s="27"/>
      <c r="AK14" s="27"/>
      <c r="AL14" s="27"/>
      <c r="AM14" s="34"/>
      <c r="AN14" s="27"/>
      <c r="AO14" s="27"/>
      <c r="AP14" s="27"/>
      <c r="AQ14" s="27"/>
      <c r="AR14" s="27"/>
      <c r="AS14" s="27"/>
      <c r="AT14" s="27"/>
      <c r="AU14" s="27"/>
      <c r="AV14" s="27"/>
      <c r="AW14" s="27"/>
      <c r="AX14" s="27"/>
    </row>
    <row r="15" spans="1:50" ht="14.25" customHeight="1" x14ac:dyDescent="0.25">
      <c r="A15" s="22">
        <v>8</v>
      </c>
      <c r="B15" s="23">
        <f>'DATA SISWA'!E21</f>
        <v>0</v>
      </c>
      <c r="C15" s="49"/>
      <c r="D15" s="49"/>
      <c r="E15" s="49"/>
      <c r="F15" s="49"/>
      <c r="G15" s="49"/>
      <c r="H15" s="49"/>
      <c r="I15" s="49"/>
      <c r="J15" s="49"/>
      <c r="K15" s="49"/>
      <c r="L15" s="49"/>
      <c r="M15" s="49"/>
      <c r="N15" s="49"/>
      <c r="O15" s="49"/>
      <c r="P15" s="49"/>
      <c r="Q15" s="49"/>
      <c r="R15" s="49"/>
      <c r="S15" s="49"/>
      <c r="T15" s="49"/>
      <c r="U15" s="49"/>
      <c r="V15" s="49"/>
      <c r="W15" s="49"/>
      <c r="X15" s="49"/>
      <c r="Y15" s="49"/>
      <c r="Z15" s="49"/>
      <c r="AA15" s="27"/>
      <c r="AB15" s="27"/>
      <c r="AC15" s="27"/>
      <c r="AD15" s="27"/>
      <c r="AE15" s="27"/>
      <c r="AF15" s="27"/>
      <c r="AG15" s="27"/>
      <c r="AH15" s="27"/>
      <c r="AI15" s="27"/>
      <c r="AJ15" s="27"/>
      <c r="AK15" s="27"/>
      <c r="AL15" s="27"/>
      <c r="AM15" s="34"/>
      <c r="AN15" s="27"/>
      <c r="AO15" s="27"/>
      <c r="AP15" s="27"/>
      <c r="AQ15" s="27"/>
      <c r="AR15" s="27"/>
      <c r="AS15" s="27"/>
      <c r="AT15" s="27"/>
      <c r="AU15" s="27"/>
      <c r="AV15" s="27"/>
      <c r="AW15" s="27"/>
      <c r="AX15" s="27"/>
    </row>
    <row r="16" spans="1:50" ht="14.25" customHeight="1" x14ac:dyDescent="0.25">
      <c r="A16" s="22">
        <v>9</v>
      </c>
      <c r="B16" s="23">
        <f>'DATA SISWA'!E22</f>
        <v>0</v>
      </c>
      <c r="C16" s="49"/>
      <c r="D16" s="49"/>
      <c r="E16" s="49"/>
      <c r="F16" s="49"/>
      <c r="G16" s="49"/>
      <c r="H16" s="49"/>
      <c r="I16" s="49"/>
      <c r="J16" s="49"/>
      <c r="K16" s="49"/>
      <c r="L16" s="49"/>
      <c r="M16" s="49"/>
      <c r="N16" s="49"/>
      <c r="O16" s="49"/>
      <c r="P16" s="49"/>
      <c r="Q16" s="49"/>
      <c r="R16" s="49"/>
      <c r="S16" s="49"/>
      <c r="T16" s="49"/>
      <c r="U16" s="49"/>
      <c r="V16" s="49"/>
      <c r="W16" s="49"/>
      <c r="X16" s="49"/>
      <c r="Y16" s="49"/>
      <c r="Z16" s="49"/>
      <c r="AA16" s="27"/>
      <c r="AB16" s="27"/>
      <c r="AC16" s="27"/>
      <c r="AD16" s="27"/>
      <c r="AE16" s="27"/>
      <c r="AF16" s="27"/>
      <c r="AG16" s="27"/>
      <c r="AH16" s="27"/>
      <c r="AI16" s="27"/>
      <c r="AJ16" s="27"/>
      <c r="AK16" s="27"/>
      <c r="AL16" s="27"/>
      <c r="AM16" s="34"/>
      <c r="AN16" s="27"/>
      <c r="AO16" s="27"/>
      <c r="AP16" s="27"/>
      <c r="AQ16" s="27"/>
      <c r="AR16" s="27"/>
      <c r="AS16" s="27"/>
      <c r="AT16" s="27"/>
      <c r="AU16" s="27"/>
      <c r="AV16" s="27"/>
      <c r="AW16" s="27"/>
      <c r="AX16" s="27"/>
    </row>
    <row r="17" spans="1:50" ht="14.25" customHeight="1" x14ac:dyDescent="0.25">
      <c r="A17" s="22">
        <v>10</v>
      </c>
      <c r="B17" s="23">
        <f>'DATA SISWA'!E23</f>
        <v>0</v>
      </c>
      <c r="C17" s="49"/>
      <c r="D17" s="49"/>
      <c r="E17" s="49"/>
      <c r="F17" s="49"/>
      <c r="G17" s="49"/>
      <c r="H17" s="49"/>
      <c r="I17" s="49"/>
      <c r="J17" s="49"/>
      <c r="K17" s="49"/>
      <c r="L17" s="49"/>
      <c r="M17" s="49"/>
      <c r="N17" s="49"/>
      <c r="O17" s="49"/>
      <c r="P17" s="49"/>
      <c r="Q17" s="49"/>
      <c r="R17" s="49"/>
      <c r="S17" s="49"/>
      <c r="T17" s="49"/>
      <c r="U17" s="49"/>
      <c r="V17" s="49"/>
      <c r="W17" s="49"/>
      <c r="X17" s="49"/>
      <c r="Y17" s="49"/>
      <c r="Z17" s="49"/>
      <c r="AA17" s="27"/>
      <c r="AB17" s="27"/>
      <c r="AC17" s="27"/>
      <c r="AD17" s="27"/>
      <c r="AE17" s="27"/>
      <c r="AF17" s="27"/>
      <c r="AG17" s="27"/>
      <c r="AH17" s="27"/>
      <c r="AI17" s="27"/>
      <c r="AJ17" s="27"/>
      <c r="AK17" s="27"/>
      <c r="AL17" s="27"/>
      <c r="AM17" s="34"/>
      <c r="AN17" s="27"/>
      <c r="AO17" s="27"/>
      <c r="AP17" s="27"/>
      <c r="AQ17" s="27"/>
      <c r="AR17" s="27"/>
      <c r="AS17" s="27"/>
      <c r="AT17" s="27"/>
      <c r="AU17" s="27"/>
      <c r="AV17" s="27"/>
      <c r="AW17" s="27"/>
      <c r="AX17" s="27"/>
    </row>
    <row r="18" spans="1:50" ht="14.25" customHeight="1" x14ac:dyDescent="0.25">
      <c r="A18" s="22">
        <v>11</v>
      </c>
      <c r="B18" s="23">
        <f>'DATA SISWA'!E24</f>
        <v>0</v>
      </c>
      <c r="C18" s="49"/>
      <c r="D18" s="49"/>
      <c r="E18" s="49"/>
      <c r="F18" s="49"/>
      <c r="G18" s="49"/>
      <c r="H18" s="49"/>
      <c r="I18" s="49"/>
      <c r="J18" s="49"/>
      <c r="K18" s="49"/>
      <c r="L18" s="49"/>
      <c r="M18" s="49"/>
      <c r="N18" s="49"/>
      <c r="O18" s="49"/>
      <c r="P18" s="49"/>
      <c r="Q18" s="49"/>
      <c r="R18" s="49"/>
      <c r="S18" s="49"/>
      <c r="T18" s="49"/>
      <c r="U18" s="49"/>
      <c r="V18" s="49"/>
      <c r="W18" s="49"/>
      <c r="X18" s="49"/>
      <c r="Y18" s="49"/>
      <c r="Z18" s="49"/>
      <c r="AA18" s="27"/>
      <c r="AB18" s="27"/>
      <c r="AC18" s="27"/>
      <c r="AD18" s="27"/>
      <c r="AE18" s="27"/>
      <c r="AF18" s="27"/>
      <c r="AG18" s="27"/>
      <c r="AH18" s="27"/>
      <c r="AI18" s="27"/>
      <c r="AJ18" s="27"/>
      <c r="AK18" s="27"/>
      <c r="AL18" s="27"/>
      <c r="AM18" s="34"/>
      <c r="AN18" s="27"/>
      <c r="AO18" s="27"/>
      <c r="AP18" s="27"/>
      <c r="AQ18" s="27"/>
      <c r="AR18" s="27"/>
      <c r="AS18" s="27"/>
      <c r="AT18" s="27"/>
      <c r="AU18" s="27"/>
      <c r="AV18" s="27"/>
      <c r="AW18" s="27"/>
      <c r="AX18" s="27"/>
    </row>
    <row r="19" spans="1:50" ht="14.25" customHeight="1" x14ac:dyDescent="0.25">
      <c r="A19" s="22">
        <v>12</v>
      </c>
      <c r="B19" s="23">
        <f>'DATA SISWA'!E25</f>
        <v>0</v>
      </c>
      <c r="C19" s="49"/>
      <c r="D19" s="49"/>
      <c r="E19" s="49"/>
      <c r="F19" s="49"/>
      <c r="G19" s="49"/>
      <c r="H19" s="49"/>
      <c r="I19" s="49"/>
      <c r="J19" s="49"/>
      <c r="K19" s="49"/>
      <c r="L19" s="49"/>
      <c r="M19" s="49"/>
      <c r="N19" s="49"/>
      <c r="O19" s="49"/>
      <c r="P19" s="49"/>
      <c r="Q19" s="49"/>
      <c r="R19" s="49"/>
      <c r="S19" s="49"/>
      <c r="T19" s="49"/>
      <c r="U19" s="49"/>
      <c r="V19" s="49"/>
      <c r="W19" s="49"/>
      <c r="X19" s="49"/>
      <c r="Y19" s="49"/>
      <c r="Z19" s="49"/>
      <c r="AA19" s="27"/>
      <c r="AB19" s="27"/>
      <c r="AC19" s="27"/>
      <c r="AD19" s="27"/>
      <c r="AE19" s="27"/>
      <c r="AF19" s="27"/>
      <c r="AG19" s="27"/>
      <c r="AH19" s="27"/>
      <c r="AI19" s="27"/>
      <c r="AJ19" s="27"/>
      <c r="AK19" s="27"/>
      <c r="AL19" s="27"/>
      <c r="AM19" s="34"/>
      <c r="AN19" s="27"/>
      <c r="AO19" s="27"/>
      <c r="AP19" s="27"/>
      <c r="AQ19" s="27"/>
      <c r="AR19" s="27"/>
      <c r="AS19" s="27"/>
      <c r="AT19" s="27"/>
      <c r="AU19" s="27"/>
      <c r="AV19" s="27"/>
      <c r="AW19" s="27"/>
      <c r="AX19" s="27"/>
    </row>
    <row r="20" spans="1:50" ht="14.25" customHeight="1" x14ac:dyDescent="0.25">
      <c r="A20" s="22">
        <v>13</v>
      </c>
      <c r="B20" s="23">
        <f>'DATA SISWA'!E26</f>
        <v>0</v>
      </c>
      <c r="C20" s="49"/>
      <c r="D20" s="49"/>
      <c r="E20" s="49"/>
      <c r="F20" s="49"/>
      <c r="G20" s="49"/>
      <c r="H20" s="49"/>
      <c r="I20" s="49"/>
      <c r="J20" s="49"/>
      <c r="K20" s="49"/>
      <c r="L20" s="49"/>
      <c r="M20" s="49"/>
      <c r="N20" s="49"/>
      <c r="O20" s="49"/>
      <c r="P20" s="49"/>
      <c r="Q20" s="49"/>
      <c r="R20" s="49"/>
      <c r="S20" s="49"/>
      <c r="T20" s="49"/>
      <c r="U20" s="49"/>
      <c r="V20" s="49"/>
      <c r="W20" s="49"/>
      <c r="X20" s="49"/>
      <c r="Y20" s="49"/>
      <c r="Z20" s="49"/>
      <c r="AA20" s="27"/>
      <c r="AB20" s="27"/>
      <c r="AC20" s="27"/>
      <c r="AD20" s="27"/>
      <c r="AE20" s="27"/>
      <c r="AF20" s="27"/>
      <c r="AG20" s="27"/>
      <c r="AH20" s="27"/>
      <c r="AI20" s="27"/>
      <c r="AJ20" s="27"/>
      <c r="AK20" s="27"/>
      <c r="AL20" s="27"/>
      <c r="AM20" s="34"/>
      <c r="AN20" s="27"/>
      <c r="AO20" s="27"/>
      <c r="AP20" s="27"/>
      <c r="AQ20" s="27"/>
      <c r="AR20" s="27"/>
      <c r="AS20" s="27"/>
      <c r="AT20" s="27"/>
      <c r="AU20" s="27"/>
      <c r="AV20" s="27"/>
      <c r="AW20" s="27"/>
      <c r="AX20" s="27"/>
    </row>
    <row r="21" spans="1:50" ht="14.25" customHeight="1" x14ac:dyDescent="0.25">
      <c r="A21" s="22">
        <v>14</v>
      </c>
      <c r="B21" s="23">
        <f>'DATA SISWA'!E27</f>
        <v>0</v>
      </c>
      <c r="C21" s="49"/>
      <c r="D21" s="49"/>
      <c r="E21" s="49"/>
      <c r="F21" s="49"/>
      <c r="G21" s="49"/>
      <c r="H21" s="49"/>
      <c r="I21" s="49"/>
      <c r="J21" s="49"/>
      <c r="K21" s="49"/>
      <c r="L21" s="49"/>
      <c r="M21" s="49"/>
      <c r="N21" s="49"/>
      <c r="O21" s="49"/>
      <c r="P21" s="49"/>
      <c r="Q21" s="49"/>
      <c r="R21" s="49"/>
      <c r="S21" s="49"/>
      <c r="T21" s="49"/>
      <c r="U21" s="49"/>
      <c r="V21" s="49"/>
      <c r="W21" s="49"/>
      <c r="X21" s="49"/>
      <c r="Y21" s="49"/>
      <c r="Z21" s="49"/>
      <c r="AA21" s="27"/>
      <c r="AB21" s="27"/>
      <c r="AC21" s="27"/>
      <c r="AD21" s="27"/>
      <c r="AE21" s="27"/>
      <c r="AF21" s="27"/>
      <c r="AG21" s="27"/>
      <c r="AH21" s="27"/>
      <c r="AI21" s="27"/>
      <c r="AJ21" s="27"/>
      <c r="AK21" s="27"/>
      <c r="AL21" s="27"/>
      <c r="AM21" s="34"/>
      <c r="AN21" s="27"/>
      <c r="AO21" s="27"/>
      <c r="AP21" s="27"/>
      <c r="AQ21" s="27"/>
      <c r="AR21" s="27"/>
      <c r="AS21" s="27"/>
      <c r="AT21" s="27"/>
      <c r="AU21" s="27"/>
      <c r="AV21" s="27"/>
      <c r="AW21" s="27"/>
      <c r="AX21" s="27"/>
    </row>
    <row r="22" spans="1:50" ht="14.25" customHeight="1" x14ac:dyDescent="0.25">
      <c r="A22" s="22">
        <v>15</v>
      </c>
      <c r="B22" s="23">
        <f>'DATA SISWA'!E28</f>
        <v>0</v>
      </c>
      <c r="C22" s="49"/>
      <c r="D22" s="49"/>
      <c r="E22" s="49"/>
      <c r="F22" s="49"/>
      <c r="G22" s="49"/>
      <c r="H22" s="49"/>
      <c r="I22" s="49"/>
      <c r="J22" s="49"/>
      <c r="K22" s="49"/>
      <c r="L22" s="49"/>
      <c r="M22" s="49"/>
      <c r="N22" s="49"/>
      <c r="O22" s="49"/>
      <c r="P22" s="49"/>
      <c r="Q22" s="49"/>
      <c r="R22" s="49"/>
      <c r="S22" s="49"/>
      <c r="T22" s="49"/>
      <c r="U22" s="49"/>
      <c r="V22" s="49"/>
      <c r="W22" s="49"/>
      <c r="X22" s="49"/>
      <c r="Y22" s="49"/>
      <c r="Z22" s="49"/>
      <c r="AA22" s="27"/>
      <c r="AB22" s="27"/>
      <c r="AC22" s="27"/>
      <c r="AD22" s="27"/>
      <c r="AE22" s="27"/>
      <c r="AF22" s="27"/>
      <c r="AG22" s="27"/>
      <c r="AH22" s="27"/>
      <c r="AI22" s="27"/>
      <c r="AJ22" s="27"/>
      <c r="AK22" s="27"/>
      <c r="AL22" s="27"/>
      <c r="AM22" s="34"/>
      <c r="AN22" s="27"/>
      <c r="AO22" s="27"/>
      <c r="AP22" s="27"/>
      <c r="AQ22" s="27"/>
      <c r="AR22" s="27"/>
      <c r="AS22" s="27"/>
      <c r="AT22" s="27"/>
      <c r="AU22" s="27"/>
      <c r="AV22" s="27"/>
      <c r="AW22" s="27"/>
      <c r="AX22" s="27"/>
    </row>
    <row r="23" spans="1:50" ht="14.25" customHeight="1" x14ac:dyDescent="0.25">
      <c r="A23" s="22">
        <v>16</v>
      </c>
      <c r="B23" s="23">
        <f>'DATA SISWA'!E29</f>
        <v>0</v>
      </c>
      <c r="C23" s="49"/>
      <c r="D23" s="49"/>
      <c r="E23" s="49"/>
      <c r="F23" s="49"/>
      <c r="G23" s="49"/>
      <c r="H23" s="49"/>
      <c r="I23" s="49"/>
      <c r="J23" s="49"/>
      <c r="K23" s="49"/>
      <c r="L23" s="49"/>
      <c r="M23" s="49"/>
      <c r="N23" s="49"/>
      <c r="O23" s="49"/>
      <c r="P23" s="49"/>
      <c r="Q23" s="49"/>
      <c r="R23" s="49"/>
      <c r="S23" s="49"/>
      <c r="T23" s="49"/>
      <c r="U23" s="49"/>
      <c r="V23" s="49"/>
      <c r="W23" s="49"/>
      <c r="X23" s="49"/>
      <c r="Y23" s="49"/>
      <c r="Z23" s="49"/>
      <c r="AA23" s="27"/>
      <c r="AB23" s="27"/>
      <c r="AC23" s="27"/>
      <c r="AD23" s="27"/>
      <c r="AE23" s="27"/>
      <c r="AF23" s="27"/>
      <c r="AG23" s="27"/>
      <c r="AH23" s="27"/>
      <c r="AI23" s="27"/>
      <c r="AJ23" s="27"/>
      <c r="AK23" s="27"/>
      <c r="AL23" s="27"/>
      <c r="AM23" s="34"/>
      <c r="AN23" s="27"/>
      <c r="AO23" s="27"/>
      <c r="AP23" s="27"/>
      <c r="AQ23" s="27"/>
      <c r="AR23" s="27"/>
      <c r="AS23" s="27"/>
      <c r="AT23" s="27"/>
      <c r="AU23" s="27"/>
      <c r="AV23" s="27"/>
      <c r="AW23" s="27"/>
      <c r="AX23" s="27"/>
    </row>
    <row r="24" spans="1:50" ht="14.25" customHeight="1" x14ac:dyDescent="0.25">
      <c r="A24" s="22">
        <v>17</v>
      </c>
      <c r="B24" s="23">
        <f>'DATA SISWA'!E30</f>
        <v>0</v>
      </c>
      <c r="C24" s="49"/>
      <c r="D24" s="49"/>
      <c r="E24" s="49"/>
      <c r="F24" s="49"/>
      <c r="G24" s="49"/>
      <c r="H24" s="49"/>
      <c r="I24" s="49"/>
      <c r="J24" s="49"/>
      <c r="K24" s="49"/>
      <c r="L24" s="49"/>
      <c r="M24" s="49"/>
      <c r="N24" s="49"/>
      <c r="O24" s="49"/>
      <c r="P24" s="49"/>
      <c r="Q24" s="49"/>
      <c r="R24" s="49"/>
      <c r="S24" s="49"/>
      <c r="T24" s="49"/>
      <c r="U24" s="49"/>
      <c r="V24" s="49"/>
      <c r="W24" s="49"/>
      <c r="X24" s="49"/>
      <c r="Y24" s="49"/>
      <c r="Z24" s="49"/>
      <c r="AA24" s="27"/>
      <c r="AB24" s="27"/>
      <c r="AC24" s="27"/>
      <c r="AD24" s="27"/>
      <c r="AE24" s="27"/>
      <c r="AF24" s="27"/>
      <c r="AG24" s="27"/>
      <c r="AH24" s="27"/>
      <c r="AI24" s="27"/>
      <c r="AJ24" s="27"/>
      <c r="AK24" s="27"/>
      <c r="AL24" s="27"/>
      <c r="AM24" s="34"/>
      <c r="AN24" s="27"/>
      <c r="AO24" s="27"/>
      <c r="AP24" s="27"/>
      <c r="AQ24" s="27"/>
      <c r="AR24" s="27"/>
      <c r="AS24" s="27"/>
      <c r="AT24" s="27"/>
      <c r="AU24" s="27"/>
      <c r="AV24" s="27"/>
      <c r="AW24" s="27"/>
      <c r="AX24" s="27"/>
    </row>
    <row r="25" spans="1:50" ht="14.25" customHeight="1" x14ac:dyDescent="0.25">
      <c r="A25" s="22">
        <v>18</v>
      </c>
      <c r="B25" s="23">
        <f>'DATA SISWA'!E31</f>
        <v>0</v>
      </c>
      <c r="C25" s="49"/>
      <c r="D25" s="49"/>
      <c r="E25" s="49"/>
      <c r="F25" s="49"/>
      <c r="G25" s="49"/>
      <c r="H25" s="49"/>
      <c r="I25" s="49"/>
      <c r="J25" s="49"/>
      <c r="K25" s="49"/>
      <c r="L25" s="49"/>
      <c r="M25" s="49"/>
      <c r="N25" s="49"/>
      <c r="O25" s="49"/>
      <c r="P25" s="49"/>
      <c r="Q25" s="49"/>
      <c r="R25" s="49"/>
      <c r="S25" s="49"/>
      <c r="T25" s="49"/>
      <c r="U25" s="49"/>
      <c r="V25" s="49"/>
      <c r="W25" s="49"/>
      <c r="X25" s="49"/>
      <c r="Y25" s="49"/>
      <c r="Z25" s="49"/>
      <c r="AA25" s="27"/>
      <c r="AB25" s="27"/>
      <c r="AC25" s="27"/>
      <c r="AD25" s="27"/>
      <c r="AE25" s="27"/>
      <c r="AF25" s="27"/>
      <c r="AG25" s="27"/>
      <c r="AH25" s="27"/>
      <c r="AI25" s="27"/>
      <c r="AJ25" s="27"/>
      <c r="AK25" s="27"/>
      <c r="AL25" s="27"/>
      <c r="AM25" s="34"/>
      <c r="AN25" s="27"/>
      <c r="AO25" s="27"/>
      <c r="AP25" s="27"/>
      <c r="AQ25" s="27"/>
      <c r="AR25" s="27"/>
      <c r="AS25" s="27"/>
      <c r="AT25" s="27"/>
      <c r="AU25" s="27"/>
      <c r="AV25" s="27"/>
      <c r="AW25" s="27"/>
      <c r="AX25" s="27"/>
    </row>
    <row r="26" spans="1:50" ht="14.25" customHeight="1" x14ac:dyDescent="0.25">
      <c r="A26" s="22">
        <v>19</v>
      </c>
      <c r="B26" s="23">
        <f>'DATA SISWA'!E32</f>
        <v>0</v>
      </c>
      <c r="C26" s="49"/>
      <c r="D26" s="49"/>
      <c r="E26" s="49"/>
      <c r="F26" s="49"/>
      <c r="G26" s="49"/>
      <c r="H26" s="49"/>
      <c r="I26" s="49"/>
      <c r="J26" s="49"/>
      <c r="K26" s="49"/>
      <c r="L26" s="49"/>
      <c r="M26" s="49"/>
      <c r="N26" s="49"/>
      <c r="O26" s="49"/>
      <c r="P26" s="49"/>
      <c r="Q26" s="49"/>
      <c r="R26" s="49"/>
      <c r="S26" s="49"/>
      <c r="T26" s="49"/>
      <c r="U26" s="49"/>
      <c r="V26" s="49"/>
      <c r="W26" s="49"/>
      <c r="X26" s="49"/>
      <c r="Y26" s="49"/>
      <c r="Z26" s="49"/>
      <c r="AA26" s="27"/>
      <c r="AB26" s="27"/>
      <c r="AC26" s="27"/>
      <c r="AD26" s="27"/>
      <c r="AE26" s="27"/>
      <c r="AF26" s="27"/>
      <c r="AG26" s="27"/>
      <c r="AH26" s="27"/>
      <c r="AI26" s="27"/>
      <c r="AJ26" s="27"/>
      <c r="AK26" s="27"/>
      <c r="AL26" s="27"/>
      <c r="AM26" s="34"/>
      <c r="AN26" s="27"/>
      <c r="AO26" s="27"/>
      <c r="AP26" s="27"/>
      <c r="AQ26" s="27"/>
      <c r="AR26" s="27"/>
      <c r="AS26" s="27"/>
      <c r="AT26" s="27"/>
      <c r="AU26" s="27"/>
      <c r="AV26" s="27"/>
      <c r="AW26" s="27"/>
      <c r="AX26" s="27"/>
    </row>
    <row r="27" spans="1:50" ht="14.25" customHeight="1" x14ac:dyDescent="0.25">
      <c r="A27" s="22">
        <v>20</v>
      </c>
      <c r="B27" s="23">
        <f>'DATA SISWA'!E33</f>
        <v>0</v>
      </c>
      <c r="C27" s="49"/>
      <c r="D27" s="49"/>
      <c r="E27" s="49"/>
      <c r="F27" s="49"/>
      <c r="G27" s="49"/>
      <c r="H27" s="49"/>
      <c r="I27" s="49"/>
      <c r="J27" s="49"/>
      <c r="K27" s="49"/>
      <c r="L27" s="49"/>
      <c r="M27" s="49"/>
      <c r="N27" s="49"/>
      <c r="O27" s="49"/>
      <c r="P27" s="49"/>
      <c r="Q27" s="49"/>
      <c r="R27" s="49"/>
      <c r="S27" s="49"/>
      <c r="T27" s="49"/>
      <c r="U27" s="49"/>
      <c r="V27" s="49"/>
      <c r="W27" s="49"/>
      <c r="X27" s="49"/>
      <c r="Y27" s="49"/>
      <c r="Z27" s="49"/>
      <c r="AA27" s="27"/>
      <c r="AB27" s="27"/>
      <c r="AC27" s="27"/>
      <c r="AD27" s="27"/>
      <c r="AE27" s="27"/>
      <c r="AF27" s="27"/>
      <c r="AG27" s="27"/>
      <c r="AH27" s="27"/>
      <c r="AI27" s="27"/>
      <c r="AJ27" s="27"/>
      <c r="AK27" s="27"/>
      <c r="AL27" s="27"/>
      <c r="AM27" s="34"/>
      <c r="AN27" s="27"/>
      <c r="AO27" s="27"/>
      <c r="AP27" s="27"/>
      <c r="AQ27" s="27"/>
      <c r="AR27" s="27"/>
      <c r="AS27" s="27"/>
      <c r="AT27" s="27"/>
      <c r="AU27" s="27"/>
      <c r="AV27" s="27"/>
      <c r="AW27" s="27"/>
      <c r="AX27" s="27"/>
    </row>
    <row r="28" spans="1:50" ht="14.25" customHeight="1" x14ac:dyDescent="0.25">
      <c r="A28" s="22">
        <v>21</v>
      </c>
      <c r="B28" s="23">
        <f>'DATA SISWA'!E34</f>
        <v>0</v>
      </c>
      <c r="C28" s="49"/>
      <c r="D28" s="49"/>
      <c r="E28" s="49"/>
      <c r="F28" s="49"/>
      <c r="G28" s="49"/>
      <c r="H28" s="49"/>
      <c r="I28" s="49"/>
      <c r="J28" s="49"/>
      <c r="K28" s="49"/>
      <c r="L28" s="49"/>
      <c r="M28" s="49"/>
      <c r="N28" s="49"/>
      <c r="O28" s="49"/>
      <c r="P28" s="49"/>
      <c r="Q28" s="49"/>
      <c r="R28" s="49"/>
      <c r="S28" s="49"/>
      <c r="T28" s="49"/>
      <c r="U28" s="49"/>
      <c r="V28" s="49"/>
      <c r="W28" s="49"/>
      <c r="X28" s="49"/>
      <c r="Y28" s="49"/>
      <c r="Z28" s="49"/>
      <c r="AA28" s="27"/>
      <c r="AB28" s="27"/>
      <c r="AC28" s="27"/>
      <c r="AD28" s="27"/>
      <c r="AE28" s="27"/>
      <c r="AF28" s="27"/>
      <c r="AG28" s="27"/>
      <c r="AH28" s="27"/>
      <c r="AI28" s="27"/>
      <c r="AJ28" s="27"/>
      <c r="AK28" s="27"/>
      <c r="AL28" s="27"/>
      <c r="AM28" s="34"/>
      <c r="AN28" s="27"/>
      <c r="AO28" s="27"/>
      <c r="AP28" s="27"/>
      <c r="AQ28" s="27"/>
      <c r="AR28" s="27"/>
      <c r="AS28" s="27"/>
      <c r="AT28" s="27"/>
      <c r="AU28" s="27"/>
      <c r="AV28" s="27"/>
      <c r="AW28" s="27"/>
      <c r="AX28" s="27"/>
    </row>
    <row r="29" spans="1:50" ht="14.25" customHeight="1" x14ac:dyDescent="0.25">
      <c r="A29" s="22">
        <v>22</v>
      </c>
      <c r="B29" s="23">
        <f>'DATA SISWA'!E35</f>
        <v>0</v>
      </c>
      <c r="C29" s="49"/>
      <c r="D29" s="49"/>
      <c r="E29" s="49"/>
      <c r="F29" s="49"/>
      <c r="G29" s="49"/>
      <c r="H29" s="49"/>
      <c r="I29" s="49"/>
      <c r="J29" s="49"/>
      <c r="K29" s="49"/>
      <c r="L29" s="49"/>
      <c r="M29" s="49"/>
      <c r="N29" s="49"/>
      <c r="O29" s="49"/>
      <c r="P29" s="49"/>
      <c r="Q29" s="49"/>
      <c r="R29" s="49"/>
      <c r="S29" s="49"/>
      <c r="T29" s="49"/>
      <c r="U29" s="49"/>
      <c r="V29" s="49"/>
      <c r="W29" s="49"/>
      <c r="X29" s="49"/>
      <c r="Y29" s="49"/>
      <c r="Z29" s="49"/>
      <c r="AA29" s="27"/>
      <c r="AB29" s="27"/>
      <c r="AC29" s="27"/>
      <c r="AD29" s="27"/>
      <c r="AE29" s="27"/>
      <c r="AF29" s="27"/>
      <c r="AG29" s="27"/>
      <c r="AH29" s="27"/>
      <c r="AI29" s="27"/>
      <c r="AJ29" s="27"/>
      <c r="AK29" s="27"/>
      <c r="AL29" s="27"/>
      <c r="AM29" s="34"/>
      <c r="AN29" s="27"/>
      <c r="AO29" s="27"/>
      <c r="AP29" s="27"/>
      <c r="AQ29" s="27"/>
      <c r="AR29" s="27"/>
      <c r="AS29" s="27"/>
      <c r="AT29" s="27"/>
      <c r="AU29" s="27"/>
      <c r="AV29" s="27"/>
      <c r="AW29" s="27"/>
      <c r="AX29" s="27"/>
    </row>
    <row r="30" spans="1:50" ht="14.25" customHeight="1" x14ac:dyDescent="0.25">
      <c r="A30" s="22">
        <v>23</v>
      </c>
      <c r="B30" s="23">
        <f>'DATA SISWA'!E36</f>
        <v>0</v>
      </c>
      <c r="C30" s="49"/>
      <c r="D30" s="49"/>
      <c r="E30" s="49"/>
      <c r="F30" s="49"/>
      <c r="G30" s="49"/>
      <c r="H30" s="49"/>
      <c r="I30" s="49"/>
      <c r="J30" s="49"/>
      <c r="K30" s="49"/>
      <c r="L30" s="49"/>
      <c r="M30" s="49"/>
      <c r="N30" s="49"/>
      <c r="O30" s="49"/>
      <c r="P30" s="49"/>
      <c r="Q30" s="49"/>
      <c r="R30" s="49"/>
      <c r="S30" s="49"/>
      <c r="T30" s="49"/>
      <c r="U30" s="49"/>
      <c r="V30" s="49"/>
      <c r="W30" s="49"/>
      <c r="X30" s="49"/>
      <c r="Y30" s="49"/>
      <c r="Z30" s="49"/>
      <c r="AA30" s="27"/>
      <c r="AB30" s="27"/>
      <c r="AC30" s="27"/>
      <c r="AD30" s="27"/>
      <c r="AE30" s="27"/>
      <c r="AF30" s="27"/>
      <c r="AG30" s="27"/>
      <c r="AH30" s="27"/>
      <c r="AI30" s="27"/>
      <c r="AJ30" s="27"/>
      <c r="AK30" s="27"/>
      <c r="AL30" s="27"/>
      <c r="AM30" s="34"/>
      <c r="AN30" s="27"/>
      <c r="AO30" s="27"/>
      <c r="AP30" s="27"/>
      <c r="AQ30" s="27"/>
      <c r="AR30" s="27"/>
      <c r="AS30" s="27"/>
      <c r="AT30" s="27"/>
      <c r="AU30" s="27"/>
      <c r="AV30" s="27"/>
      <c r="AW30" s="27"/>
      <c r="AX30" s="27"/>
    </row>
    <row r="31" spans="1:50" ht="14.25" customHeight="1" x14ac:dyDescent="0.25">
      <c r="A31" s="22">
        <v>24</v>
      </c>
      <c r="B31" s="23">
        <f>'DATA SISWA'!E37</f>
        <v>0</v>
      </c>
      <c r="C31" s="49"/>
      <c r="D31" s="49"/>
      <c r="E31" s="49"/>
      <c r="F31" s="49"/>
      <c r="G31" s="49"/>
      <c r="H31" s="49"/>
      <c r="I31" s="49"/>
      <c r="J31" s="49"/>
      <c r="K31" s="49"/>
      <c r="L31" s="49"/>
      <c r="M31" s="49"/>
      <c r="N31" s="49"/>
      <c r="O31" s="49"/>
      <c r="P31" s="49"/>
      <c r="Q31" s="49"/>
      <c r="R31" s="49"/>
      <c r="S31" s="49"/>
      <c r="T31" s="49"/>
      <c r="U31" s="49"/>
      <c r="V31" s="49"/>
      <c r="W31" s="49"/>
      <c r="X31" s="49"/>
      <c r="Y31" s="49"/>
      <c r="Z31" s="49"/>
      <c r="AA31" s="27"/>
      <c r="AB31" s="27"/>
      <c r="AC31" s="27"/>
      <c r="AD31" s="27"/>
      <c r="AE31" s="27"/>
      <c r="AF31" s="27"/>
      <c r="AG31" s="27"/>
      <c r="AH31" s="27"/>
      <c r="AI31" s="27"/>
      <c r="AJ31" s="27"/>
      <c r="AK31" s="27"/>
      <c r="AL31" s="27"/>
      <c r="AM31" s="34"/>
      <c r="AN31" s="27"/>
      <c r="AO31" s="27"/>
      <c r="AP31" s="27"/>
      <c r="AQ31" s="27"/>
      <c r="AR31" s="27"/>
      <c r="AS31" s="27"/>
      <c r="AT31" s="27"/>
      <c r="AU31" s="27"/>
      <c r="AV31" s="27"/>
      <c r="AW31" s="27"/>
      <c r="AX31" s="27"/>
    </row>
    <row r="32" spans="1:50" ht="14.25" customHeight="1" x14ac:dyDescent="0.25">
      <c r="A32" s="22">
        <v>25</v>
      </c>
      <c r="B32" s="23">
        <f>'DATA SISWA'!E38</f>
        <v>0</v>
      </c>
      <c r="C32" s="49"/>
      <c r="D32" s="49"/>
      <c r="E32" s="49"/>
      <c r="F32" s="49"/>
      <c r="G32" s="49"/>
      <c r="H32" s="49"/>
      <c r="I32" s="49"/>
      <c r="J32" s="49"/>
      <c r="K32" s="49"/>
      <c r="L32" s="49"/>
      <c r="M32" s="49"/>
      <c r="N32" s="49"/>
      <c r="O32" s="49"/>
      <c r="P32" s="49"/>
      <c r="Q32" s="49"/>
      <c r="R32" s="49"/>
      <c r="S32" s="49"/>
      <c r="T32" s="49"/>
      <c r="U32" s="49"/>
      <c r="V32" s="49"/>
      <c r="W32" s="49"/>
      <c r="X32" s="49"/>
      <c r="Y32" s="49"/>
      <c r="Z32" s="49"/>
      <c r="AA32" s="27"/>
      <c r="AB32" s="27"/>
      <c r="AC32" s="27"/>
      <c r="AD32" s="27"/>
      <c r="AE32" s="27"/>
      <c r="AF32" s="27"/>
      <c r="AG32" s="27"/>
      <c r="AH32" s="27"/>
      <c r="AI32" s="27"/>
      <c r="AJ32" s="27"/>
      <c r="AK32" s="27"/>
      <c r="AL32" s="27"/>
      <c r="AM32" s="34"/>
      <c r="AN32" s="27"/>
      <c r="AO32" s="27"/>
      <c r="AP32" s="27"/>
      <c r="AQ32" s="27"/>
      <c r="AR32" s="27"/>
      <c r="AS32" s="27"/>
      <c r="AT32" s="27"/>
      <c r="AU32" s="27"/>
      <c r="AV32" s="27"/>
      <c r="AW32" s="27"/>
      <c r="AX32" s="27"/>
    </row>
    <row r="33" spans="1:50" ht="14.25" customHeight="1" x14ac:dyDescent="0.25">
      <c r="A33" s="22">
        <v>26</v>
      </c>
      <c r="B33" s="23">
        <f>'DATA SISWA'!E39</f>
        <v>0</v>
      </c>
      <c r="C33" s="49"/>
      <c r="D33" s="49"/>
      <c r="E33" s="49"/>
      <c r="F33" s="49"/>
      <c r="G33" s="49"/>
      <c r="H33" s="49"/>
      <c r="I33" s="49"/>
      <c r="J33" s="49"/>
      <c r="K33" s="49"/>
      <c r="L33" s="49"/>
      <c r="M33" s="49"/>
      <c r="N33" s="49"/>
      <c r="O33" s="49"/>
      <c r="P33" s="49"/>
      <c r="Q33" s="49"/>
      <c r="R33" s="49"/>
      <c r="S33" s="49"/>
      <c r="T33" s="49"/>
      <c r="U33" s="49"/>
      <c r="V33" s="49"/>
      <c r="W33" s="49"/>
      <c r="X33" s="49"/>
      <c r="Y33" s="49"/>
      <c r="Z33" s="49"/>
      <c r="AA33" s="27"/>
      <c r="AB33" s="27"/>
      <c r="AC33" s="27"/>
      <c r="AD33" s="27"/>
      <c r="AE33" s="27"/>
      <c r="AF33" s="27"/>
      <c r="AG33" s="27"/>
      <c r="AH33" s="27"/>
      <c r="AI33" s="27"/>
      <c r="AJ33" s="27"/>
      <c r="AK33" s="27"/>
      <c r="AL33" s="27"/>
      <c r="AM33" s="34"/>
      <c r="AN33" s="27"/>
      <c r="AO33" s="27"/>
      <c r="AP33" s="27"/>
      <c r="AQ33" s="27"/>
      <c r="AR33" s="27"/>
      <c r="AS33" s="27"/>
      <c r="AT33" s="27"/>
      <c r="AU33" s="27"/>
      <c r="AV33" s="27"/>
      <c r="AW33" s="27"/>
      <c r="AX33" s="27"/>
    </row>
    <row r="34" spans="1:50" ht="14.25" customHeight="1" x14ac:dyDescent="0.25">
      <c r="A34" s="22">
        <v>27</v>
      </c>
      <c r="B34" s="23">
        <f>'DATA SISWA'!E40</f>
        <v>0</v>
      </c>
      <c r="C34" s="49"/>
      <c r="D34" s="49"/>
      <c r="E34" s="49"/>
      <c r="F34" s="49"/>
      <c r="G34" s="49"/>
      <c r="H34" s="49"/>
      <c r="I34" s="49"/>
      <c r="J34" s="49"/>
      <c r="K34" s="49"/>
      <c r="L34" s="49"/>
      <c r="M34" s="49"/>
      <c r="N34" s="49"/>
      <c r="O34" s="49"/>
      <c r="P34" s="49"/>
      <c r="Q34" s="49"/>
      <c r="R34" s="49"/>
      <c r="S34" s="49"/>
      <c r="T34" s="49"/>
      <c r="U34" s="49"/>
      <c r="V34" s="49"/>
      <c r="W34" s="49"/>
      <c r="X34" s="49"/>
      <c r="Y34" s="49"/>
      <c r="Z34" s="49"/>
      <c r="AA34" s="27"/>
      <c r="AB34" s="27"/>
      <c r="AC34" s="27"/>
      <c r="AD34" s="27"/>
      <c r="AE34" s="27"/>
      <c r="AF34" s="27"/>
      <c r="AG34" s="27"/>
      <c r="AH34" s="27"/>
      <c r="AI34" s="27"/>
      <c r="AJ34" s="27"/>
      <c r="AK34" s="27"/>
      <c r="AL34" s="27"/>
      <c r="AM34" s="34"/>
      <c r="AN34" s="27"/>
      <c r="AO34" s="27"/>
      <c r="AP34" s="27"/>
      <c r="AQ34" s="27"/>
      <c r="AR34" s="27"/>
      <c r="AS34" s="27"/>
      <c r="AT34" s="27"/>
      <c r="AU34" s="27"/>
      <c r="AV34" s="27"/>
      <c r="AW34" s="27"/>
      <c r="AX34" s="27"/>
    </row>
    <row r="35" spans="1:50" ht="14.25" customHeight="1" x14ac:dyDescent="0.25">
      <c r="A35" s="22">
        <v>28</v>
      </c>
      <c r="B35" s="23">
        <f>'DATA SISWA'!E41</f>
        <v>0</v>
      </c>
      <c r="C35" s="49"/>
      <c r="D35" s="49"/>
      <c r="E35" s="49"/>
      <c r="F35" s="49"/>
      <c r="G35" s="49"/>
      <c r="H35" s="49"/>
      <c r="I35" s="49"/>
      <c r="J35" s="49"/>
      <c r="K35" s="49"/>
      <c r="L35" s="49"/>
      <c r="M35" s="49"/>
      <c r="N35" s="49"/>
      <c r="O35" s="49"/>
      <c r="P35" s="49"/>
      <c r="Q35" s="49"/>
      <c r="R35" s="49"/>
      <c r="S35" s="49"/>
      <c r="T35" s="49"/>
      <c r="U35" s="49"/>
      <c r="V35" s="49"/>
      <c r="W35" s="49"/>
      <c r="X35" s="49"/>
      <c r="Y35" s="49"/>
      <c r="Z35" s="49"/>
      <c r="AA35" s="27"/>
      <c r="AB35" s="27"/>
      <c r="AC35" s="27"/>
      <c r="AD35" s="27"/>
      <c r="AE35" s="27"/>
      <c r="AF35" s="27"/>
      <c r="AG35" s="27"/>
      <c r="AH35" s="27"/>
      <c r="AI35" s="27"/>
      <c r="AJ35" s="27"/>
      <c r="AK35" s="27"/>
      <c r="AL35" s="27"/>
      <c r="AM35" s="34"/>
      <c r="AN35" s="27"/>
      <c r="AO35" s="27"/>
      <c r="AP35" s="27"/>
      <c r="AQ35" s="27"/>
      <c r="AR35" s="27"/>
      <c r="AS35" s="27"/>
      <c r="AT35" s="27"/>
      <c r="AU35" s="27"/>
      <c r="AV35" s="27"/>
      <c r="AW35" s="27"/>
      <c r="AX35" s="27"/>
    </row>
    <row r="36" spans="1:50" ht="14.25" customHeight="1" x14ac:dyDescent="0.25">
      <c r="A36" s="22">
        <v>29</v>
      </c>
      <c r="B36" s="23">
        <f>'DATA SISWA'!E42</f>
        <v>0</v>
      </c>
      <c r="C36" s="49"/>
      <c r="D36" s="49"/>
      <c r="E36" s="49"/>
      <c r="F36" s="49"/>
      <c r="G36" s="49"/>
      <c r="H36" s="49"/>
      <c r="I36" s="49"/>
      <c r="J36" s="49"/>
      <c r="K36" s="49"/>
      <c r="L36" s="49"/>
      <c r="M36" s="49"/>
      <c r="N36" s="49"/>
      <c r="O36" s="49"/>
      <c r="P36" s="49"/>
      <c r="Q36" s="49"/>
      <c r="R36" s="49"/>
      <c r="S36" s="49"/>
      <c r="T36" s="49"/>
      <c r="U36" s="49"/>
      <c r="V36" s="49"/>
      <c r="W36" s="49"/>
      <c r="X36" s="49"/>
      <c r="Y36" s="49"/>
      <c r="Z36" s="49"/>
      <c r="AA36" s="27"/>
      <c r="AB36" s="27"/>
      <c r="AC36" s="27"/>
      <c r="AD36" s="27"/>
      <c r="AE36" s="27"/>
      <c r="AF36" s="27"/>
      <c r="AG36" s="27"/>
      <c r="AH36" s="27"/>
      <c r="AI36" s="27"/>
      <c r="AJ36" s="27"/>
      <c r="AK36" s="27"/>
      <c r="AL36" s="27"/>
      <c r="AM36" s="34"/>
      <c r="AN36" s="27"/>
      <c r="AO36" s="27"/>
      <c r="AP36" s="27"/>
      <c r="AQ36" s="27"/>
      <c r="AR36" s="27"/>
      <c r="AS36" s="27"/>
      <c r="AT36" s="27"/>
      <c r="AU36" s="27"/>
      <c r="AV36" s="27"/>
      <c r="AW36" s="27"/>
      <c r="AX36" s="27"/>
    </row>
    <row r="37" spans="1:50" ht="14.25" customHeight="1" x14ac:dyDescent="0.25">
      <c r="A37" s="22">
        <v>30</v>
      </c>
      <c r="B37" s="23">
        <f>'DATA SISWA'!E43</f>
        <v>0</v>
      </c>
      <c r="C37" s="49"/>
      <c r="D37" s="49"/>
      <c r="E37" s="49"/>
      <c r="F37" s="49"/>
      <c r="G37" s="49"/>
      <c r="H37" s="49"/>
      <c r="I37" s="49"/>
      <c r="J37" s="49"/>
      <c r="K37" s="49"/>
      <c r="L37" s="49"/>
      <c r="M37" s="49"/>
      <c r="N37" s="49"/>
      <c r="O37" s="49"/>
      <c r="P37" s="49"/>
      <c r="Q37" s="49"/>
      <c r="R37" s="49"/>
      <c r="S37" s="49"/>
      <c r="T37" s="49"/>
      <c r="U37" s="49"/>
      <c r="V37" s="49"/>
      <c r="W37" s="49"/>
      <c r="X37" s="49"/>
      <c r="Y37" s="49"/>
      <c r="Z37" s="49"/>
      <c r="AA37" s="27"/>
      <c r="AB37" s="27"/>
      <c r="AC37" s="27"/>
      <c r="AD37" s="27"/>
      <c r="AE37" s="27"/>
      <c r="AF37" s="27"/>
      <c r="AG37" s="27"/>
      <c r="AH37" s="27"/>
      <c r="AI37" s="27"/>
      <c r="AJ37" s="27"/>
      <c r="AK37" s="27"/>
      <c r="AL37" s="27"/>
      <c r="AM37" s="34"/>
      <c r="AN37" s="27"/>
      <c r="AO37" s="27"/>
      <c r="AP37" s="27"/>
      <c r="AQ37" s="27"/>
      <c r="AR37" s="27"/>
      <c r="AS37" s="27"/>
      <c r="AT37" s="27"/>
      <c r="AU37" s="27"/>
      <c r="AV37" s="27"/>
      <c r="AW37" s="27"/>
      <c r="AX37" s="27"/>
    </row>
    <row r="38" spans="1:50" ht="14.25" customHeight="1" x14ac:dyDescent="0.25">
      <c r="A38" s="22">
        <v>31</v>
      </c>
      <c r="B38" s="23">
        <f>'DATA SISWA'!E44</f>
        <v>0</v>
      </c>
      <c r="C38" s="49"/>
      <c r="D38" s="49"/>
      <c r="E38" s="49"/>
      <c r="F38" s="49"/>
      <c r="G38" s="49"/>
      <c r="H38" s="49"/>
      <c r="I38" s="49"/>
      <c r="J38" s="49"/>
      <c r="K38" s="49"/>
      <c r="L38" s="49"/>
      <c r="M38" s="49"/>
      <c r="N38" s="49"/>
      <c r="O38" s="49"/>
      <c r="P38" s="49"/>
      <c r="Q38" s="49"/>
      <c r="R38" s="49"/>
      <c r="S38" s="49"/>
      <c r="T38" s="49"/>
      <c r="U38" s="49"/>
      <c r="V38" s="49"/>
      <c r="W38" s="49"/>
      <c r="X38" s="49"/>
      <c r="Y38" s="49"/>
      <c r="Z38" s="49"/>
      <c r="AA38" s="27"/>
      <c r="AB38" s="27"/>
      <c r="AC38" s="27"/>
      <c r="AD38" s="27"/>
      <c r="AE38" s="27"/>
      <c r="AF38" s="27"/>
      <c r="AG38" s="27"/>
      <c r="AH38" s="27"/>
      <c r="AI38" s="27"/>
      <c r="AJ38" s="27"/>
      <c r="AK38" s="27"/>
      <c r="AL38" s="27"/>
      <c r="AM38" s="34"/>
      <c r="AN38" s="27"/>
      <c r="AO38" s="27"/>
      <c r="AP38" s="27"/>
      <c r="AQ38" s="27"/>
      <c r="AR38" s="27"/>
      <c r="AS38" s="27"/>
      <c r="AT38" s="27"/>
      <c r="AU38" s="27"/>
      <c r="AV38" s="27"/>
      <c r="AW38" s="27"/>
      <c r="AX38" s="27"/>
    </row>
    <row r="39" spans="1:50" ht="14.25" customHeight="1" x14ac:dyDescent="0.25">
      <c r="A39" s="22">
        <v>32</v>
      </c>
      <c r="B39" s="23">
        <f>'DATA SISWA'!E45</f>
        <v>0</v>
      </c>
      <c r="C39" s="49"/>
      <c r="D39" s="49"/>
      <c r="E39" s="49"/>
      <c r="F39" s="49"/>
      <c r="G39" s="49"/>
      <c r="H39" s="49"/>
      <c r="I39" s="49"/>
      <c r="J39" s="49"/>
      <c r="K39" s="49"/>
      <c r="L39" s="49"/>
      <c r="M39" s="49"/>
      <c r="N39" s="49"/>
      <c r="O39" s="49"/>
      <c r="P39" s="49"/>
      <c r="Q39" s="49"/>
      <c r="R39" s="49"/>
      <c r="S39" s="49"/>
      <c r="T39" s="49"/>
      <c r="U39" s="49"/>
      <c r="V39" s="49"/>
      <c r="W39" s="49"/>
      <c r="X39" s="49"/>
      <c r="Y39" s="49"/>
      <c r="Z39" s="49"/>
      <c r="AA39" s="27"/>
      <c r="AB39" s="27"/>
      <c r="AC39" s="27"/>
      <c r="AD39" s="27"/>
      <c r="AE39" s="27"/>
      <c r="AF39" s="27"/>
      <c r="AG39" s="27"/>
      <c r="AH39" s="27"/>
      <c r="AI39" s="27"/>
      <c r="AJ39" s="27"/>
      <c r="AK39" s="27"/>
      <c r="AL39" s="27"/>
      <c r="AM39" s="34"/>
      <c r="AN39" s="27"/>
      <c r="AO39" s="27"/>
      <c r="AP39" s="27"/>
      <c r="AQ39" s="27"/>
      <c r="AR39" s="27"/>
      <c r="AS39" s="27"/>
      <c r="AT39" s="27"/>
      <c r="AU39" s="27"/>
      <c r="AV39" s="27"/>
      <c r="AW39" s="27"/>
      <c r="AX39" s="27"/>
    </row>
    <row r="40" spans="1:50" ht="14.25" customHeight="1" x14ac:dyDescent="0.25">
      <c r="A40" s="22">
        <v>33</v>
      </c>
      <c r="B40" s="23">
        <f>'DATA SISWA'!E46</f>
        <v>0</v>
      </c>
      <c r="C40" s="49"/>
      <c r="D40" s="49"/>
      <c r="E40" s="49"/>
      <c r="F40" s="49"/>
      <c r="G40" s="49"/>
      <c r="H40" s="49"/>
      <c r="I40" s="49"/>
      <c r="J40" s="49"/>
      <c r="K40" s="49"/>
      <c r="L40" s="49"/>
      <c r="M40" s="49"/>
      <c r="N40" s="49"/>
      <c r="O40" s="49"/>
      <c r="P40" s="49"/>
      <c r="Q40" s="49"/>
      <c r="R40" s="49"/>
      <c r="S40" s="49"/>
      <c r="T40" s="49"/>
      <c r="U40" s="49"/>
      <c r="V40" s="49"/>
      <c r="W40" s="49"/>
      <c r="X40" s="49"/>
      <c r="Y40" s="49"/>
      <c r="Z40" s="49"/>
      <c r="AA40" s="27"/>
      <c r="AB40" s="27"/>
      <c r="AC40" s="27"/>
      <c r="AD40" s="27"/>
      <c r="AE40" s="27"/>
      <c r="AF40" s="27"/>
      <c r="AG40" s="27"/>
      <c r="AH40" s="27"/>
      <c r="AI40" s="27"/>
      <c r="AJ40" s="27"/>
      <c r="AK40" s="27"/>
      <c r="AL40" s="27"/>
      <c r="AM40" s="34"/>
      <c r="AN40" s="27"/>
      <c r="AO40" s="27"/>
      <c r="AP40" s="27"/>
      <c r="AQ40" s="27"/>
      <c r="AR40" s="27"/>
      <c r="AS40" s="27"/>
      <c r="AT40" s="27"/>
      <c r="AU40" s="27"/>
      <c r="AV40" s="27"/>
      <c r="AW40" s="27"/>
      <c r="AX40" s="27"/>
    </row>
    <row r="41" spans="1:50" ht="14.25" customHeight="1" x14ac:dyDescent="0.25">
      <c r="A41" s="22">
        <v>34</v>
      </c>
      <c r="B41" s="23">
        <f>'DATA SISWA'!E47</f>
        <v>0</v>
      </c>
      <c r="C41" s="49"/>
      <c r="D41" s="49"/>
      <c r="E41" s="49"/>
      <c r="F41" s="49"/>
      <c r="G41" s="49"/>
      <c r="H41" s="49"/>
      <c r="I41" s="49"/>
      <c r="J41" s="49"/>
      <c r="K41" s="49"/>
      <c r="L41" s="49"/>
      <c r="M41" s="49"/>
      <c r="N41" s="49"/>
      <c r="O41" s="49"/>
      <c r="P41" s="49"/>
      <c r="Q41" s="49"/>
      <c r="R41" s="49"/>
      <c r="S41" s="49"/>
      <c r="T41" s="49"/>
      <c r="U41" s="49"/>
      <c r="V41" s="49"/>
      <c r="W41" s="49"/>
      <c r="X41" s="49"/>
      <c r="Y41" s="49"/>
      <c r="Z41" s="49"/>
      <c r="AA41" s="28"/>
      <c r="AB41" s="28"/>
      <c r="AC41" s="28"/>
      <c r="AD41" s="28"/>
      <c r="AE41" s="28"/>
      <c r="AF41" s="28"/>
      <c r="AG41" s="28"/>
      <c r="AH41" s="28"/>
      <c r="AI41" s="28"/>
      <c r="AJ41" s="28"/>
      <c r="AK41" s="28"/>
      <c r="AL41" s="28"/>
      <c r="AM41" s="35"/>
      <c r="AN41" s="28"/>
      <c r="AO41" s="28"/>
      <c r="AP41" s="28"/>
      <c r="AQ41" s="28"/>
      <c r="AR41" s="28"/>
      <c r="AS41" s="28"/>
      <c r="AT41" s="28"/>
      <c r="AU41" s="28"/>
      <c r="AV41" s="28"/>
      <c r="AW41" s="28"/>
      <c r="AX41" s="28"/>
    </row>
    <row r="42" spans="1:50" ht="14.25" customHeight="1" x14ac:dyDescent="0.25">
      <c r="A42" s="22">
        <v>35</v>
      </c>
      <c r="B42" s="23">
        <f>'DATA SISWA'!E48</f>
        <v>0</v>
      </c>
      <c r="C42" s="50"/>
      <c r="D42" s="50"/>
      <c r="E42" s="50"/>
      <c r="F42" s="50"/>
      <c r="G42" s="50"/>
      <c r="H42" s="50"/>
      <c r="I42" s="50"/>
      <c r="J42" s="50"/>
      <c r="K42" s="50"/>
      <c r="L42" s="50"/>
      <c r="M42" s="50"/>
      <c r="N42" s="50"/>
      <c r="O42" s="51"/>
      <c r="P42" s="52"/>
      <c r="Q42" s="52"/>
      <c r="R42" s="52"/>
      <c r="S42" s="52"/>
      <c r="T42" s="52"/>
      <c r="U42" s="52"/>
      <c r="V42" s="52"/>
      <c r="W42" s="52"/>
      <c r="X42" s="52"/>
      <c r="Y42" s="52"/>
      <c r="Z42" s="52"/>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row>
    <row r="43" spans="1:50" ht="14.25" customHeight="1" x14ac:dyDescent="0.25">
      <c r="A43" s="22">
        <v>36</v>
      </c>
      <c r="B43" s="23">
        <f>'DATA SISWA'!E49</f>
        <v>0</v>
      </c>
      <c r="C43" s="50"/>
      <c r="D43" s="50"/>
      <c r="E43" s="50"/>
      <c r="F43" s="50"/>
      <c r="G43" s="50"/>
      <c r="H43" s="50"/>
      <c r="I43" s="50"/>
      <c r="J43" s="50"/>
      <c r="K43" s="50"/>
      <c r="L43" s="50"/>
      <c r="M43" s="50"/>
      <c r="N43" s="50"/>
      <c r="O43" s="51"/>
      <c r="P43" s="52"/>
      <c r="Q43" s="52"/>
      <c r="R43" s="52"/>
      <c r="S43" s="52"/>
      <c r="T43" s="52"/>
      <c r="U43" s="52"/>
      <c r="V43" s="52"/>
      <c r="W43" s="52"/>
      <c r="X43" s="52"/>
      <c r="Y43" s="52"/>
      <c r="Z43" s="52"/>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row>
    <row r="44" spans="1:50" ht="14.25" customHeight="1" x14ac:dyDescent="0.25">
      <c r="A44" s="22">
        <v>37</v>
      </c>
      <c r="B44" s="23">
        <f>'DATA SISWA'!E50</f>
        <v>0</v>
      </c>
      <c r="C44" s="50"/>
      <c r="D44" s="50"/>
      <c r="E44" s="50"/>
      <c r="F44" s="50"/>
      <c r="G44" s="50"/>
      <c r="H44" s="50"/>
      <c r="I44" s="50"/>
      <c r="J44" s="50"/>
      <c r="K44" s="50"/>
      <c r="L44" s="50"/>
      <c r="M44" s="50"/>
      <c r="N44" s="50"/>
      <c r="O44" s="51"/>
      <c r="P44" s="52"/>
      <c r="Q44" s="52"/>
      <c r="R44" s="52"/>
      <c r="S44" s="52"/>
      <c r="T44" s="52"/>
      <c r="U44" s="52"/>
      <c r="V44" s="52"/>
      <c r="W44" s="52"/>
      <c r="X44" s="52"/>
      <c r="Y44" s="52"/>
      <c r="Z44" s="52"/>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row>
    <row r="45" spans="1:50" ht="14.25" customHeight="1" x14ac:dyDescent="0.25">
      <c r="A45" s="22">
        <v>38</v>
      </c>
      <c r="B45" s="23">
        <f>'DATA SISWA'!E51</f>
        <v>0</v>
      </c>
      <c r="C45" s="50"/>
      <c r="D45" s="50"/>
      <c r="E45" s="50"/>
      <c r="F45" s="50"/>
      <c r="G45" s="50"/>
      <c r="H45" s="50"/>
      <c r="I45" s="50"/>
      <c r="J45" s="50"/>
      <c r="K45" s="50"/>
      <c r="L45" s="50"/>
      <c r="M45" s="50"/>
      <c r="N45" s="50"/>
      <c r="O45" s="51"/>
      <c r="P45" s="52"/>
      <c r="Q45" s="52"/>
      <c r="R45" s="52"/>
      <c r="S45" s="52"/>
      <c r="T45" s="52"/>
      <c r="U45" s="52"/>
      <c r="V45" s="52"/>
      <c r="W45" s="52"/>
      <c r="X45" s="52"/>
      <c r="Y45" s="52"/>
      <c r="Z45" s="52"/>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row>
    <row r="46" spans="1:50" ht="14.25" customHeight="1" x14ac:dyDescent="0.25">
      <c r="A46" s="22">
        <v>39</v>
      </c>
      <c r="B46" s="23">
        <f>'DATA SISWA'!E52</f>
        <v>0</v>
      </c>
      <c r="C46" s="50"/>
      <c r="D46" s="50"/>
      <c r="E46" s="50"/>
      <c r="F46" s="50"/>
      <c r="G46" s="50"/>
      <c r="H46" s="50"/>
      <c r="I46" s="50"/>
      <c r="J46" s="50"/>
      <c r="K46" s="50"/>
      <c r="L46" s="50"/>
      <c r="M46" s="50"/>
      <c r="N46" s="50"/>
      <c r="O46" s="51"/>
      <c r="P46" s="52"/>
      <c r="Q46" s="52"/>
      <c r="R46" s="52"/>
      <c r="S46" s="52"/>
      <c r="T46" s="52"/>
      <c r="U46" s="52"/>
      <c r="V46" s="52"/>
      <c r="W46" s="52"/>
      <c r="X46" s="52"/>
      <c r="Y46" s="52"/>
      <c r="Z46" s="52"/>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row>
    <row r="47" spans="1:50" ht="14.25" customHeight="1" x14ac:dyDescent="0.25">
      <c r="A47" s="22">
        <v>40</v>
      </c>
      <c r="B47" s="23">
        <f>'DATA SISWA'!E53</f>
        <v>0</v>
      </c>
      <c r="C47" s="25"/>
      <c r="D47" s="25"/>
      <c r="E47" s="25"/>
      <c r="F47" s="25"/>
      <c r="G47" s="25"/>
      <c r="H47" s="25"/>
      <c r="I47" s="25"/>
      <c r="J47" s="25"/>
      <c r="K47" s="25"/>
      <c r="L47" s="25"/>
      <c r="M47" s="25"/>
      <c r="N47" s="25"/>
      <c r="O47" s="26"/>
      <c r="P47" s="26"/>
      <c r="Q47" s="26"/>
      <c r="R47" s="26"/>
      <c r="S47" s="26"/>
      <c r="T47" s="26"/>
      <c r="U47" s="26"/>
      <c r="V47" s="26"/>
      <c r="W47" s="26"/>
      <c r="X47" s="26"/>
      <c r="Y47" s="26"/>
      <c r="Z47" s="26"/>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row>
    <row r="48" spans="1:50"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AM5:AP5"/>
    <mergeCell ref="AQ5:AT5"/>
    <mergeCell ref="AU5:AX5"/>
    <mergeCell ref="C2:N2"/>
    <mergeCell ref="C5:F5"/>
    <mergeCell ref="G5:J5"/>
    <mergeCell ref="K5:N5"/>
    <mergeCell ref="O5:R5"/>
    <mergeCell ref="S5:V5"/>
    <mergeCell ref="W5:Z5"/>
    <mergeCell ref="AM4:AX4"/>
    <mergeCell ref="A4:A5"/>
    <mergeCell ref="B4:B5"/>
    <mergeCell ref="C4:N4"/>
    <mergeCell ref="O4:Z4"/>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53" id="{AA9E2BB7-0DF1-4359-BDA2-C3AD329A4749}">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C47:AX47</xm:sqref>
        </x14:conditionalFormatting>
        <x14:conditionalFormatting xmlns:xm="http://schemas.microsoft.com/office/excel/2006/main">
          <x14:cfRule type="iconSet" priority="52" id="{9A298F34-AB46-4F21-A521-89DD18F9060D}">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C42:AX46 AE8:AX41</xm:sqref>
        </x14:conditionalFormatting>
        <x14:conditionalFormatting xmlns:xm="http://schemas.microsoft.com/office/excel/2006/main">
          <x14:cfRule type="iconSet" priority="1" id="{E54BD4F5-4ADC-4610-ADF6-E2AD5CB58B0F}">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C8:AD41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DIMENSI!$A$1:$A$6</xm:f>
          </x14:formula1>
          <xm:sqref>B4:B6</xm:sqref>
        </x14:dataValidation>
        <x14:dataValidation type="list" showInputMessage="1" showErrorMessage="1" xr:uid="{00000000-0002-0000-0300-000001000000}">
          <x14:formula1>
            <xm:f>DIMENSI!$C$12:$C$14</xm:f>
          </x14:formula1>
          <xm:sqref>C4:AX4</xm:sqref>
        </x14:dataValidation>
        <x14:dataValidation type="list" allowBlank="1" showInputMessage="1" showErrorMessage="1" xr:uid="{00000000-0002-0000-0300-000002000000}">
          <x14:formula1>
            <xm:f>DESKRIPSI!$C$25:$C$31</xm:f>
          </x14:formula1>
          <xm:sqref>C5:AX5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39997558519241921"/>
  </sheetPr>
  <dimension ref="A1:AX1001"/>
  <sheetViews>
    <sheetView view="pageBreakPreview" zoomScale="80" zoomScaleNormal="10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4.7109375" style="32" customWidth="1"/>
    <col min="15" max="50" width="4.7109375" customWidth="1"/>
  </cols>
  <sheetData>
    <row r="1" spans="1:50"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9" t="s">
        <v>99</v>
      </c>
      <c r="C2" s="178"/>
      <c r="D2" s="178"/>
      <c r="E2" s="178"/>
      <c r="F2" s="178"/>
      <c r="G2" s="178"/>
      <c r="H2" s="178"/>
      <c r="I2" s="178"/>
      <c r="J2" s="178"/>
      <c r="K2" s="178"/>
      <c r="L2" s="178"/>
      <c r="M2" s="178"/>
      <c r="N2" s="178"/>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x14ac:dyDescent="0.25">
      <c r="A3" s="21"/>
      <c r="B3" s="21"/>
      <c r="C3" s="36">
        <v>3</v>
      </c>
      <c r="D3" s="36">
        <v>4</v>
      </c>
      <c r="E3" s="36">
        <v>5</v>
      </c>
      <c r="F3" s="36">
        <v>6</v>
      </c>
      <c r="G3" s="36">
        <v>7</v>
      </c>
      <c r="H3" s="36">
        <v>8</v>
      </c>
      <c r="I3" s="36">
        <v>9</v>
      </c>
      <c r="J3" s="36">
        <v>10</v>
      </c>
      <c r="K3" s="36">
        <v>11</v>
      </c>
      <c r="L3" s="36">
        <v>12</v>
      </c>
      <c r="M3" s="36">
        <v>13</v>
      </c>
      <c r="N3" s="36">
        <v>14</v>
      </c>
      <c r="O3" s="36">
        <v>15</v>
      </c>
      <c r="P3" s="36">
        <v>16</v>
      </c>
      <c r="Q3" s="36">
        <v>17</v>
      </c>
      <c r="R3" s="36">
        <v>18</v>
      </c>
      <c r="S3" s="36">
        <v>19</v>
      </c>
      <c r="T3" s="36">
        <v>20</v>
      </c>
      <c r="U3" s="36">
        <v>21</v>
      </c>
      <c r="V3" s="36">
        <v>22</v>
      </c>
      <c r="W3" s="36">
        <v>23</v>
      </c>
      <c r="X3" s="36">
        <v>24</v>
      </c>
      <c r="Y3" s="36">
        <v>25</v>
      </c>
      <c r="Z3" s="36">
        <v>26</v>
      </c>
      <c r="AA3" s="36">
        <v>27</v>
      </c>
      <c r="AB3" s="36">
        <v>28</v>
      </c>
      <c r="AC3" s="36">
        <v>29</v>
      </c>
      <c r="AD3" s="36">
        <v>30</v>
      </c>
      <c r="AE3" s="36">
        <v>31</v>
      </c>
      <c r="AF3" s="36">
        <v>32</v>
      </c>
      <c r="AG3" s="36">
        <v>33</v>
      </c>
      <c r="AH3" s="36">
        <v>34</v>
      </c>
      <c r="AI3" s="36">
        <v>35</v>
      </c>
      <c r="AJ3" s="36">
        <v>36</v>
      </c>
      <c r="AK3" s="36">
        <v>37</v>
      </c>
      <c r="AL3" s="36">
        <v>38</v>
      </c>
      <c r="AM3" s="36">
        <v>39</v>
      </c>
      <c r="AN3" s="36">
        <v>40</v>
      </c>
      <c r="AO3" s="36">
        <v>41</v>
      </c>
      <c r="AP3" s="36">
        <v>42</v>
      </c>
      <c r="AQ3" s="36">
        <v>43</v>
      </c>
      <c r="AR3" s="36">
        <v>44</v>
      </c>
      <c r="AS3" s="36">
        <v>45</v>
      </c>
      <c r="AT3" s="36">
        <v>46</v>
      </c>
      <c r="AU3" s="36">
        <v>47</v>
      </c>
      <c r="AV3" s="36">
        <v>48</v>
      </c>
      <c r="AW3" s="36">
        <v>49</v>
      </c>
      <c r="AX3" s="36">
        <v>50</v>
      </c>
    </row>
    <row r="4" spans="1:50" ht="14.25" customHeight="1" x14ac:dyDescent="0.25">
      <c r="A4" s="159" t="s">
        <v>17</v>
      </c>
      <c r="B4" s="161" t="s">
        <v>159</v>
      </c>
      <c r="C4" s="163" t="s">
        <v>44</v>
      </c>
      <c r="D4" s="164"/>
      <c r="E4" s="164"/>
      <c r="F4" s="164"/>
      <c r="G4" s="164"/>
      <c r="H4" s="164"/>
      <c r="I4" s="164"/>
      <c r="J4" s="164"/>
      <c r="K4" s="164"/>
      <c r="L4" s="164"/>
      <c r="M4" s="164"/>
      <c r="N4" s="164"/>
      <c r="O4" s="168" t="s">
        <v>48</v>
      </c>
      <c r="P4" s="168"/>
      <c r="Q4" s="168"/>
      <c r="R4" s="168"/>
      <c r="S4" s="168"/>
      <c r="T4" s="168"/>
      <c r="U4" s="168"/>
      <c r="V4" s="168"/>
      <c r="W4" s="168"/>
      <c r="X4" s="168"/>
      <c r="Y4" s="168"/>
      <c r="Z4" s="168"/>
      <c r="AA4" s="174" t="s">
        <v>51</v>
      </c>
      <c r="AB4" s="174"/>
      <c r="AC4" s="174"/>
      <c r="AD4" s="174"/>
      <c r="AE4" s="174"/>
      <c r="AF4" s="174"/>
      <c r="AG4" s="174"/>
      <c r="AH4" s="174"/>
      <c r="AI4" s="174"/>
      <c r="AJ4" s="174"/>
      <c r="AK4" s="174"/>
      <c r="AL4" s="174"/>
      <c r="AM4" s="175" t="s">
        <v>55</v>
      </c>
      <c r="AN4" s="169"/>
      <c r="AO4" s="169"/>
      <c r="AP4" s="169"/>
      <c r="AQ4" s="169"/>
      <c r="AR4" s="169"/>
      <c r="AS4" s="169"/>
      <c r="AT4" s="169"/>
      <c r="AU4" s="169"/>
      <c r="AV4" s="169"/>
      <c r="AW4" s="169"/>
      <c r="AX4" s="169"/>
    </row>
    <row r="5" spans="1:50" ht="60" customHeight="1" x14ac:dyDescent="0.25">
      <c r="A5" s="160"/>
      <c r="B5" s="162"/>
      <c r="C5" s="165" t="s">
        <v>45</v>
      </c>
      <c r="D5" s="166"/>
      <c r="E5" s="166"/>
      <c r="F5" s="167"/>
      <c r="G5" s="165"/>
      <c r="H5" s="166"/>
      <c r="I5" s="166"/>
      <c r="J5" s="167"/>
      <c r="K5" s="165"/>
      <c r="L5" s="166"/>
      <c r="M5" s="166"/>
      <c r="N5" s="167"/>
      <c r="O5" s="157" t="s">
        <v>49</v>
      </c>
      <c r="P5" s="157"/>
      <c r="Q5" s="157"/>
      <c r="R5" s="158"/>
      <c r="S5" s="157"/>
      <c r="T5" s="157"/>
      <c r="U5" s="157"/>
      <c r="V5" s="158"/>
      <c r="W5" s="157"/>
      <c r="X5" s="157"/>
      <c r="Y5" s="157"/>
      <c r="Z5" s="158"/>
      <c r="AA5" s="172" t="s">
        <v>52</v>
      </c>
      <c r="AB5" s="173"/>
      <c r="AC5" s="173"/>
      <c r="AD5" s="173"/>
      <c r="AE5" s="173"/>
      <c r="AF5" s="173"/>
      <c r="AG5" s="173"/>
      <c r="AH5" s="173"/>
      <c r="AI5" s="173"/>
      <c r="AJ5" s="173"/>
      <c r="AK5" s="173"/>
      <c r="AL5" s="173"/>
      <c r="AM5" s="170" t="s">
        <v>56</v>
      </c>
      <c r="AN5" s="171"/>
      <c r="AO5" s="171"/>
      <c r="AP5" s="171"/>
      <c r="AQ5" s="171"/>
      <c r="AR5" s="171"/>
      <c r="AS5" s="171"/>
      <c r="AT5" s="171"/>
      <c r="AU5" s="171"/>
      <c r="AV5" s="171"/>
      <c r="AW5" s="171"/>
      <c r="AX5" s="171"/>
    </row>
    <row r="6" spans="1:50" s="73" customFormat="1" ht="24" customHeight="1" x14ac:dyDescent="0.2">
      <c r="A6" s="71"/>
      <c r="B6" s="72"/>
      <c r="C6" s="154" t="str">
        <f>VLOOKUP(C5,DESKRIPSI!$C$2:$E$47,3,0)</f>
        <v>Mengidentifikasi dan mendeskripsikan ide-ide tentang dirinya dan berbagai kelompok di lingkungan sekitarnya, serta cara orang lain berperilaku dan berkomunikasi dengannya.</v>
      </c>
      <c r="D6" s="155"/>
      <c r="E6" s="155"/>
      <c r="F6" s="156"/>
      <c r="G6" s="154" t="e">
        <f>VLOOKUP(G5,DESKRIPSI!$C$2:$E$47,3,0)</f>
        <v>#N/A</v>
      </c>
      <c r="H6" s="155"/>
      <c r="I6" s="155"/>
      <c r="J6" s="156"/>
      <c r="K6" s="154" t="e">
        <f>VLOOKUP(K5,DESKRIPSI!$C$2:$E$47,3,0)</f>
        <v>#N/A</v>
      </c>
      <c r="L6" s="155"/>
      <c r="M6" s="155"/>
      <c r="N6" s="156"/>
      <c r="O6" s="148" t="str">
        <f>VLOOKUP(O5,DESKRIPSI!$C$1:$E$48,3,0)</f>
        <v>Mendeskripsikan penggunaan kata, tulisan dan bahasa tubuh yang memiliki makna yang berbeda di lingkungan sekitarnya dan dalam suatu budaya tertentu.</v>
      </c>
      <c r="P6" s="149"/>
      <c r="Q6" s="149"/>
      <c r="R6" s="150"/>
      <c r="S6" s="148" t="e">
        <f>VLOOKUP(S5,DESKRIPSI!$C$1:$E$48,3,0)</f>
        <v>#N/A</v>
      </c>
      <c r="T6" s="149"/>
      <c r="U6" s="149"/>
      <c r="V6" s="150"/>
      <c r="W6" s="148" t="e">
        <f>VLOOKUP(W5,DESKRIPSI!$C$1:$E$48,3,0)</f>
        <v>#N/A</v>
      </c>
      <c r="X6" s="149"/>
      <c r="Y6" s="149"/>
      <c r="Z6" s="150"/>
      <c r="AA6" s="151" t="str">
        <f>VLOOKUP(AA5,DESKRIPSI!$C$1:$E$48,3,0)</f>
        <v>Menyebutkan apa yang telah dipelajari tentang orang lain dari interaksinya dengan kemajemukan budaya di lingkungan sekitar.</v>
      </c>
      <c r="AB6" s="152"/>
      <c r="AC6" s="152"/>
      <c r="AD6" s="153"/>
      <c r="AE6" s="151" t="e">
        <f>VLOOKUP(AE5,DESKRIPSI!$C$1:$E$48,3,0)</f>
        <v>#N/A</v>
      </c>
      <c r="AF6" s="152"/>
      <c r="AG6" s="152"/>
      <c r="AH6" s="153"/>
      <c r="AI6" s="151" t="e">
        <f>VLOOKUP(AI5,DESKRIPSI!$C$1:$E$48,3,0)</f>
        <v>#N/A</v>
      </c>
      <c r="AJ6" s="152"/>
      <c r="AK6" s="152"/>
      <c r="AL6" s="153"/>
      <c r="AM6" s="145" t="str">
        <f>VLOOKUP(AM5,DESKRIPSI!$C$1:$E$48,3,0)</f>
        <v>Mengidentifikasi cara berkontribusi terhadap lingkungan sekolah, rumah dan lingkungan sekitarnya yang inklusif, adil dan berkelanjutan</v>
      </c>
      <c r="AN6" s="146"/>
      <c r="AO6" s="146"/>
      <c r="AP6" s="147"/>
      <c r="AQ6" s="145" t="e">
        <f>VLOOKUP(AQ5,DESKRIPSI!$C$1:$E$48,3,0)</f>
        <v>#N/A</v>
      </c>
      <c r="AR6" s="146"/>
      <c r="AS6" s="146"/>
      <c r="AT6" s="147"/>
      <c r="AU6" s="145" t="e">
        <f>VLOOKUP(AU5,DESKRIPSI!$C$1:$E$48,3,0)</f>
        <v>#N/A</v>
      </c>
      <c r="AV6" s="146"/>
      <c r="AW6" s="146"/>
      <c r="AX6" s="147"/>
    </row>
    <row r="7" spans="1:50" ht="27" customHeight="1" x14ac:dyDescent="0.25">
      <c r="A7" s="24"/>
      <c r="B7" s="30"/>
      <c r="C7" s="33" t="s">
        <v>95</v>
      </c>
      <c r="D7" s="33" t="s">
        <v>97</v>
      </c>
      <c r="E7" s="33" t="s">
        <v>96</v>
      </c>
      <c r="F7" s="33" t="s">
        <v>151</v>
      </c>
      <c r="G7" s="33" t="s">
        <v>95</v>
      </c>
      <c r="H7" s="33" t="s">
        <v>97</v>
      </c>
      <c r="I7" s="33" t="s">
        <v>96</v>
      </c>
      <c r="J7" s="33" t="s">
        <v>151</v>
      </c>
      <c r="K7" s="33" t="s">
        <v>95</v>
      </c>
      <c r="L7" s="33" t="s">
        <v>97</v>
      </c>
      <c r="M7" s="33" t="s">
        <v>96</v>
      </c>
      <c r="N7" s="33" t="s">
        <v>151</v>
      </c>
      <c r="O7" s="33" t="s">
        <v>95</v>
      </c>
      <c r="P7" s="33" t="s">
        <v>97</v>
      </c>
      <c r="Q7" s="33" t="s">
        <v>96</v>
      </c>
      <c r="R7" s="33" t="s">
        <v>151</v>
      </c>
      <c r="S7" s="33" t="s">
        <v>95</v>
      </c>
      <c r="T7" s="33" t="s">
        <v>97</v>
      </c>
      <c r="U7" s="33" t="s">
        <v>96</v>
      </c>
      <c r="V7" s="33" t="s">
        <v>151</v>
      </c>
      <c r="W7" s="33" t="s">
        <v>95</v>
      </c>
      <c r="X7" s="33" t="s">
        <v>97</v>
      </c>
      <c r="Y7" s="33" t="s">
        <v>96</v>
      </c>
      <c r="Z7" s="33" t="s">
        <v>151</v>
      </c>
      <c r="AA7" s="33" t="s">
        <v>95</v>
      </c>
      <c r="AB7" s="33" t="s">
        <v>97</v>
      </c>
      <c r="AC7" s="33" t="s">
        <v>96</v>
      </c>
      <c r="AD7" s="33" t="s">
        <v>151</v>
      </c>
      <c r="AE7" s="33" t="s">
        <v>95</v>
      </c>
      <c r="AF7" s="33" t="s">
        <v>97</v>
      </c>
      <c r="AG7" s="33" t="s">
        <v>96</v>
      </c>
      <c r="AH7" s="33" t="s">
        <v>151</v>
      </c>
      <c r="AI7" s="33" t="s">
        <v>95</v>
      </c>
      <c r="AJ7" s="33" t="s">
        <v>97</v>
      </c>
      <c r="AK7" s="33" t="s">
        <v>96</v>
      </c>
      <c r="AL7" s="33" t="s">
        <v>151</v>
      </c>
      <c r="AM7" s="33" t="s">
        <v>95</v>
      </c>
      <c r="AN7" s="33" t="s">
        <v>97</v>
      </c>
      <c r="AO7" s="33" t="s">
        <v>96</v>
      </c>
      <c r="AP7" s="33" t="s">
        <v>151</v>
      </c>
      <c r="AQ7" s="33" t="s">
        <v>95</v>
      </c>
      <c r="AR7" s="33" t="s">
        <v>97</v>
      </c>
      <c r="AS7" s="33" t="s">
        <v>96</v>
      </c>
      <c r="AT7" s="33" t="s">
        <v>151</v>
      </c>
      <c r="AU7" s="33" t="s">
        <v>95</v>
      </c>
      <c r="AV7" s="33" t="s">
        <v>97</v>
      </c>
      <c r="AW7" s="33" t="s">
        <v>96</v>
      </c>
      <c r="AX7" s="33" t="s">
        <v>151</v>
      </c>
    </row>
    <row r="8" spans="1:50" ht="14.25" customHeight="1" x14ac:dyDescent="0.25">
      <c r="A8" s="22">
        <v>1</v>
      </c>
      <c r="B8" s="23" t="str">
        <f>IF('DATA SISWA'!E14="","",'DATA SISWA'!E14)</f>
        <v>AHZA BAGAS RAMADHAN</v>
      </c>
      <c r="C8" s="49"/>
      <c r="D8" s="49"/>
      <c r="E8" s="49"/>
      <c r="F8" s="49"/>
      <c r="G8" s="49"/>
      <c r="H8" s="49"/>
      <c r="I8" s="49"/>
      <c r="J8" s="49"/>
      <c r="K8" s="49"/>
      <c r="L8" s="49"/>
      <c r="M8" s="49"/>
      <c r="N8" s="49"/>
      <c r="O8" s="49"/>
      <c r="P8" s="49"/>
      <c r="Q8" s="49"/>
      <c r="R8" s="49"/>
      <c r="S8" s="49"/>
      <c r="T8" s="49"/>
      <c r="U8" s="49"/>
      <c r="V8" s="49"/>
      <c r="W8" s="49"/>
      <c r="X8" s="49"/>
      <c r="Y8" s="49"/>
      <c r="Z8" s="49"/>
      <c r="AA8" s="27"/>
      <c r="AB8" s="27"/>
      <c r="AC8" s="27"/>
      <c r="AD8" s="27"/>
      <c r="AE8" s="27"/>
      <c r="AF8" s="27"/>
      <c r="AG8" s="27"/>
      <c r="AH8" s="27"/>
      <c r="AI8" s="27"/>
      <c r="AJ8" s="27"/>
      <c r="AK8" s="27"/>
      <c r="AL8" s="27"/>
      <c r="AM8" s="34"/>
      <c r="AN8" s="27"/>
      <c r="AO8" s="27"/>
      <c r="AP8" s="27"/>
      <c r="AQ8" s="27"/>
      <c r="AR8" s="27"/>
      <c r="AS8" s="27"/>
      <c r="AT8" s="27"/>
      <c r="AU8" s="27"/>
      <c r="AV8" s="27"/>
      <c r="AW8" s="27"/>
      <c r="AX8" s="27"/>
    </row>
    <row r="9" spans="1:50" ht="14.25" customHeight="1" x14ac:dyDescent="0.25">
      <c r="A9" s="22">
        <v>2</v>
      </c>
      <c r="B9" s="23" t="str">
        <f>IF('DATA SISWA'!E15="","",'DATA SISWA'!E15)</f>
        <v>AISHA KHAIRINA SHALIHA</v>
      </c>
      <c r="C9" s="49"/>
      <c r="D9" s="49"/>
      <c r="E9" s="49"/>
      <c r="F9" s="49"/>
      <c r="G9" s="49"/>
      <c r="H9" s="49"/>
      <c r="I9" s="49"/>
      <c r="J9" s="49"/>
      <c r="K9" s="49"/>
      <c r="L9" s="49"/>
      <c r="M9" s="49"/>
      <c r="N9" s="49"/>
      <c r="O9" s="49"/>
      <c r="P9" s="49"/>
      <c r="Q9" s="49"/>
      <c r="R9" s="49"/>
      <c r="S9" s="49"/>
      <c r="T9" s="49"/>
      <c r="U9" s="49"/>
      <c r="V9" s="49"/>
      <c r="W9" s="49"/>
      <c r="X9" s="49"/>
      <c r="Y9" s="49"/>
      <c r="Z9" s="49"/>
      <c r="AA9" s="27"/>
      <c r="AB9" s="27"/>
      <c r="AC9" s="27"/>
      <c r="AD9" s="27"/>
      <c r="AE9" s="27"/>
      <c r="AF9" s="27"/>
      <c r="AG9" s="27"/>
      <c r="AH9" s="27"/>
      <c r="AI9" s="27"/>
      <c r="AJ9" s="27"/>
      <c r="AK9" s="27"/>
      <c r="AL9" s="27"/>
      <c r="AM9" s="34"/>
      <c r="AN9" s="27"/>
      <c r="AO9" s="27"/>
      <c r="AP9" s="27"/>
      <c r="AQ9" s="27"/>
      <c r="AR9" s="27"/>
      <c r="AS9" s="27"/>
      <c r="AT9" s="27"/>
      <c r="AU9" s="27"/>
      <c r="AV9" s="27"/>
      <c r="AW9" s="27"/>
      <c r="AX9" s="27"/>
    </row>
    <row r="10" spans="1:50" ht="14.25" customHeight="1" x14ac:dyDescent="0.25">
      <c r="A10" s="22">
        <v>3</v>
      </c>
      <c r="B10" s="23" t="str">
        <f>IF('DATA SISWA'!E16="","",'DATA SISWA'!E16)</f>
        <v>ALYSHA KIRANA BESTARI</v>
      </c>
      <c r="C10" s="49"/>
      <c r="D10" s="49"/>
      <c r="E10" s="49"/>
      <c r="F10" s="49"/>
      <c r="G10" s="49"/>
      <c r="H10" s="49"/>
      <c r="I10" s="49"/>
      <c r="J10" s="49"/>
      <c r="K10" s="49"/>
      <c r="L10" s="49"/>
      <c r="M10" s="49"/>
      <c r="N10" s="49"/>
      <c r="O10" s="49"/>
      <c r="P10" s="49"/>
      <c r="Q10" s="49"/>
      <c r="R10" s="49"/>
      <c r="S10" s="49"/>
      <c r="T10" s="49"/>
      <c r="U10" s="49"/>
      <c r="V10" s="49"/>
      <c r="W10" s="49"/>
      <c r="X10" s="49"/>
      <c r="Y10" s="49"/>
      <c r="Z10" s="49"/>
      <c r="AA10" s="27"/>
      <c r="AB10" s="27"/>
      <c r="AC10" s="27"/>
      <c r="AD10" s="27"/>
      <c r="AE10" s="27"/>
      <c r="AF10" s="27"/>
      <c r="AG10" s="27"/>
      <c r="AH10" s="27"/>
      <c r="AI10" s="27"/>
      <c r="AJ10" s="27"/>
      <c r="AK10" s="27"/>
      <c r="AL10" s="27"/>
      <c r="AM10" s="34"/>
      <c r="AN10" s="27"/>
      <c r="AO10" s="27"/>
      <c r="AP10" s="27"/>
      <c r="AQ10" s="27"/>
      <c r="AR10" s="27"/>
      <c r="AS10" s="27"/>
      <c r="AT10" s="27"/>
      <c r="AU10" s="27"/>
      <c r="AV10" s="27"/>
      <c r="AW10" s="27"/>
      <c r="AX10" s="27"/>
    </row>
    <row r="11" spans="1:50" ht="14.25" customHeight="1" x14ac:dyDescent="0.25">
      <c r="A11" s="22">
        <v>4</v>
      </c>
      <c r="B11" s="23" t="str">
        <f>IF('DATA SISWA'!E17="","",'DATA SISWA'!E17)</f>
        <v/>
      </c>
      <c r="C11" s="49"/>
      <c r="D11" s="49"/>
      <c r="E11" s="49"/>
      <c r="F11" s="49"/>
      <c r="G11" s="49"/>
      <c r="H11" s="49"/>
      <c r="I11" s="49"/>
      <c r="J11" s="49"/>
      <c r="K11" s="49"/>
      <c r="L11" s="49"/>
      <c r="M11" s="49"/>
      <c r="N11" s="49"/>
      <c r="O11" s="49"/>
      <c r="P11" s="49"/>
      <c r="Q11" s="49"/>
      <c r="R11" s="49"/>
      <c r="S11" s="49"/>
      <c r="T11" s="49"/>
      <c r="U11" s="49"/>
      <c r="V11" s="49"/>
      <c r="W11" s="49"/>
      <c r="X11" s="49"/>
      <c r="Y11" s="49"/>
      <c r="Z11" s="49"/>
      <c r="AA11" s="27"/>
      <c r="AB11" s="27"/>
      <c r="AC11" s="27"/>
      <c r="AD11" s="27"/>
      <c r="AE11" s="27"/>
      <c r="AF11" s="27"/>
      <c r="AG11" s="27"/>
      <c r="AH11" s="27"/>
      <c r="AI11" s="27"/>
      <c r="AJ11" s="27"/>
      <c r="AK11" s="27"/>
      <c r="AL11" s="27"/>
      <c r="AM11" s="34"/>
      <c r="AN11" s="27"/>
      <c r="AO11" s="27"/>
      <c r="AP11" s="27"/>
      <c r="AQ11" s="27"/>
      <c r="AR11" s="27"/>
      <c r="AS11" s="27"/>
      <c r="AT11" s="27"/>
      <c r="AU11" s="27"/>
      <c r="AV11" s="27"/>
      <c r="AW11" s="27"/>
      <c r="AX11" s="27"/>
    </row>
    <row r="12" spans="1:50" ht="14.25" customHeight="1" x14ac:dyDescent="0.25">
      <c r="A12" s="22">
        <v>5</v>
      </c>
      <c r="B12" s="23" t="str">
        <f>IF('DATA SISWA'!E18="","",'DATA SISWA'!E18)</f>
        <v/>
      </c>
      <c r="C12" s="49"/>
      <c r="D12" s="49"/>
      <c r="E12" s="49"/>
      <c r="F12" s="49"/>
      <c r="G12" s="49"/>
      <c r="H12" s="49"/>
      <c r="I12" s="49"/>
      <c r="J12" s="49"/>
      <c r="K12" s="49"/>
      <c r="L12" s="49"/>
      <c r="M12" s="49"/>
      <c r="N12" s="49"/>
      <c r="O12" s="49"/>
      <c r="P12" s="49"/>
      <c r="Q12" s="49"/>
      <c r="R12" s="49"/>
      <c r="S12" s="49"/>
      <c r="T12" s="49"/>
      <c r="U12" s="49"/>
      <c r="V12" s="49"/>
      <c r="W12" s="49"/>
      <c r="X12" s="49"/>
      <c r="Y12" s="49"/>
      <c r="Z12" s="49"/>
      <c r="AA12" s="27"/>
      <c r="AB12" s="27"/>
      <c r="AC12" s="27"/>
      <c r="AD12" s="27"/>
      <c r="AE12" s="27"/>
      <c r="AF12" s="27"/>
      <c r="AG12" s="27"/>
      <c r="AH12" s="27"/>
      <c r="AI12" s="27"/>
      <c r="AJ12" s="27"/>
      <c r="AK12" s="27"/>
      <c r="AL12" s="27"/>
      <c r="AM12" s="34"/>
      <c r="AN12" s="27"/>
      <c r="AO12" s="27"/>
      <c r="AP12" s="27"/>
      <c r="AQ12" s="27"/>
      <c r="AR12" s="27"/>
      <c r="AS12" s="27"/>
      <c r="AT12" s="27"/>
      <c r="AU12" s="27"/>
      <c r="AV12" s="27"/>
      <c r="AW12" s="27"/>
      <c r="AX12" s="27"/>
    </row>
    <row r="13" spans="1:50" ht="14.25" customHeight="1" x14ac:dyDescent="0.25">
      <c r="A13" s="22">
        <v>6</v>
      </c>
      <c r="B13" s="23" t="str">
        <f>IF('DATA SISWA'!E19="","",'DATA SISWA'!E19)</f>
        <v/>
      </c>
      <c r="C13" s="49"/>
      <c r="D13" s="49"/>
      <c r="E13" s="49"/>
      <c r="F13" s="49"/>
      <c r="G13" s="49"/>
      <c r="H13" s="49"/>
      <c r="I13" s="49"/>
      <c r="J13" s="49"/>
      <c r="K13" s="49"/>
      <c r="L13" s="49"/>
      <c r="M13" s="49"/>
      <c r="N13" s="49"/>
      <c r="O13" s="49"/>
      <c r="P13" s="49"/>
      <c r="Q13" s="49"/>
      <c r="R13" s="49"/>
      <c r="S13" s="49"/>
      <c r="T13" s="49"/>
      <c r="U13" s="49"/>
      <c r="V13" s="49"/>
      <c r="W13" s="49"/>
      <c r="X13" s="49"/>
      <c r="Y13" s="49"/>
      <c r="Z13" s="49"/>
      <c r="AA13" s="27"/>
      <c r="AB13" s="27"/>
      <c r="AC13" s="27"/>
      <c r="AD13" s="27"/>
      <c r="AE13" s="27"/>
      <c r="AF13" s="27"/>
      <c r="AG13" s="27"/>
      <c r="AH13" s="27"/>
      <c r="AI13" s="27"/>
      <c r="AJ13" s="27"/>
      <c r="AK13" s="27"/>
      <c r="AL13" s="27"/>
      <c r="AM13" s="34"/>
      <c r="AN13" s="27"/>
      <c r="AO13" s="27"/>
      <c r="AP13" s="27"/>
      <c r="AQ13" s="27"/>
      <c r="AR13" s="27"/>
      <c r="AS13" s="27"/>
      <c r="AT13" s="27"/>
      <c r="AU13" s="27"/>
      <c r="AV13" s="27"/>
      <c r="AW13" s="27"/>
      <c r="AX13" s="27"/>
    </row>
    <row r="14" spans="1:50" ht="14.25" customHeight="1" x14ac:dyDescent="0.25">
      <c r="A14" s="22">
        <v>7</v>
      </c>
      <c r="B14" s="23" t="str">
        <f>IF('DATA SISWA'!E20="","",'DATA SISWA'!E20)</f>
        <v/>
      </c>
      <c r="C14" s="49"/>
      <c r="D14" s="49"/>
      <c r="E14" s="49"/>
      <c r="F14" s="49"/>
      <c r="G14" s="49"/>
      <c r="H14" s="49"/>
      <c r="I14" s="49"/>
      <c r="J14" s="49"/>
      <c r="K14" s="49"/>
      <c r="L14" s="49"/>
      <c r="M14" s="49"/>
      <c r="N14" s="49"/>
      <c r="O14" s="49"/>
      <c r="P14" s="49"/>
      <c r="Q14" s="49"/>
      <c r="R14" s="49"/>
      <c r="S14" s="49"/>
      <c r="T14" s="49"/>
      <c r="U14" s="49"/>
      <c r="V14" s="49"/>
      <c r="W14" s="49"/>
      <c r="X14" s="49"/>
      <c r="Y14" s="49"/>
      <c r="Z14" s="49"/>
      <c r="AA14" s="27"/>
      <c r="AB14" s="27"/>
      <c r="AC14" s="27"/>
      <c r="AD14" s="27"/>
      <c r="AE14" s="27"/>
      <c r="AF14" s="27"/>
      <c r="AG14" s="27"/>
      <c r="AH14" s="27"/>
      <c r="AI14" s="27"/>
      <c r="AJ14" s="27"/>
      <c r="AK14" s="27"/>
      <c r="AL14" s="27"/>
      <c r="AM14" s="34"/>
      <c r="AN14" s="27"/>
      <c r="AO14" s="27"/>
      <c r="AP14" s="27"/>
      <c r="AQ14" s="27"/>
      <c r="AR14" s="27"/>
      <c r="AS14" s="27"/>
      <c r="AT14" s="27"/>
      <c r="AU14" s="27"/>
      <c r="AV14" s="27"/>
      <c r="AW14" s="27"/>
      <c r="AX14" s="27"/>
    </row>
    <row r="15" spans="1:50" ht="14.25" customHeight="1" x14ac:dyDescent="0.25">
      <c r="A15" s="22">
        <v>8</v>
      </c>
      <c r="B15" s="23" t="str">
        <f>IF('DATA SISWA'!E21="","",'DATA SISWA'!E21)</f>
        <v/>
      </c>
      <c r="C15" s="49"/>
      <c r="D15" s="49"/>
      <c r="E15" s="49"/>
      <c r="F15" s="49"/>
      <c r="G15" s="49"/>
      <c r="H15" s="49"/>
      <c r="I15" s="49"/>
      <c r="J15" s="49"/>
      <c r="K15" s="49"/>
      <c r="L15" s="49"/>
      <c r="M15" s="49"/>
      <c r="N15" s="49"/>
      <c r="O15" s="49"/>
      <c r="P15" s="49"/>
      <c r="Q15" s="49"/>
      <c r="R15" s="49"/>
      <c r="S15" s="49"/>
      <c r="T15" s="49"/>
      <c r="U15" s="49"/>
      <c r="V15" s="49"/>
      <c r="W15" s="49"/>
      <c r="X15" s="49"/>
      <c r="Y15" s="49"/>
      <c r="Z15" s="49"/>
      <c r="AA15" s="27"/>
      <c r="AB15" s="27"/>
      <c r="AC15" s="27"/>
      <c r="AD15" s="27"/>
      <c r="AE15" s="27"/>
      <c r="AF15" s="27"/>
      <c r="AG15" s="27"/>
      <c r="AH15" s="27"/>
      <c r="AI15" s="27"/>
      <c r="AJ15" s="27"/>
      <c r="AK15" s="27"/>
      <c r="AL15" s="27"/>
      <c r="AM15" s="34"/>
      <c r="AN15" s="27"/>
      <c r="AO15" s="27"/>
      <c r="AP15" s="27"/>
      <c r="AQ15" s="27"/>
      <c r="AR15" s="27"/>
      <c r="AS15" s="27"/>
      <c r="AT15" s="27"/>
      <c r="AU15" s="27"/>
      <c r="AV15" s="27"/>
      <c r="AW15" s="27"/>
      <c r="AX15" s="27"/>
    </row>
    <row r="16" spans="1:50" ht="14.25" customHeight="1" x14ac:dyDescent="0.25">
      <c r="A16" s="22">
        <v>9</v>
      </c>
      <c r="B16" s="23" t="str">
        <f>IF('DATA SISWA'!E22="","",'DATA SISWA'!E22)</f>
        <v/>
      </c>
      <c r="C16" s="49"/>
      <c r="D16" s="49"/>
      <c r="E16" s="49"/>
      <c r="F16" s="49"/>
      <c r="G16" s="49"/>
      <c r="H16" s="49"/>
      <c r="I16" s="49"/>
      <c r="J16" s="49"/>
      <c r="K16" s="49"/>
      <c r="L16" s="49"/>
      <c r="M16" s="49"/>
      <c r="N16" s="49"/>
      <c r="O16" s="49"/>
      <c r="P16" s="49"/>
      <c r="Q16" s="49"/>
      <c r="R16" s="49"/>
      <c r="S16" s="49"/>
      <c r="T16" s="49"/>
      <c r="U16" s="49"/>
      <c r="V16" s="49"/>
      <c r="W16" s="49"/>
      <c r="X16" s="49"/>
      <c r="Y16" s="49"/>
      <c r="Z16" s="49"/>
      <c r="AA16" s="27"/>
      <c r="AB16" s="27"/>
      <c r="AC16" s="27"/>
      <c r="AD16" s="27"/>
      <c r="AE16" s="27"/>
      <c r="AF16" s="27"/>
      <c r="AG16" s="27"/>
      <c r="AH16" s="27"/>
      <c r="AI16" s="27"/>
      <c r="AJ16" s="27"/>
      <c r="AK16" s="27"/>
      <c r="AL16" s="27"/>
      <c r="AM16" s="34"/>
      <c r="AN16" s="27"/>
      <c r="AO16" s="27"/>
      <c r="AP16" s="27"/>
      <c r="AQ16" s="27"/>
      <c r="AR16" s="27"/>
      <c r="AS16" s="27"/>
      <c r="AT16" s="27"/>
      <c r="AU16" s="27"/>
      <c r="AV16" s="27"/>
      <c r="AW16" s="27"/>
      <c r="AX16" s="27"/>
    </row>
    <row r="17" spans="1:50" ht="14.25" customHeight="1" x14ac:dyDescent="0.25">
      <c r="A17" s="22">
        <v>10</v>
      </c>
      <c r="B17" s="23" t="str">
        <f>IF('DATA SISWA'!E23="","",'DATA SISWA'!E23)</f>
        <v/>
      </c>
      <c r="C17" s="49"/>
      <c r="D17" s="49"/>
      <c r="E17" s="49"/>
      <c r="F17" s="49"/>
      <c r="G17" s="49"/>
      <c r="H17" s="49"/>
      <c r="I17" s="49"/>
      <c r="J17" s="49"/>
      <c r="K17" s="49"/>
      <c r="L17" s="49"/>
      <c r="M17" s="49"/>
      <c r="N17" s="49"/>
      <c r="O17" s="49"/>
      <c r="P17" s="49"/>
      <c r="Q17" s="49"/>
      <c r="R17" s="49"/>
      <c r="S17" s="49"/>
      <c r="T17" s="49"/>
      <c r="U17" s="49"/>
      <c r="V17" s="49"/>
      <c r="W17" s="49"/>
      <c r="X17" s="49"/>
      <c r="Y17" s="49"/>
      <c r="Z17" s="49"/>
      <c r="AA17" s="27"/>
      <c r="AB17" s="27"/>
      <c r="AC17" s="27"/>
      <c r="AD17" s="27"/>
      <c r="AE17" s="27"/>
      <c r="AF17" s="27"/>
      <c r="AG17" s="27"/>
      <c r="AH17" s="27"/>
      <c r="AI17" s="27"/>
      <c r="AJ17" s="27"/>
      <c r="AK17" s="27"/>
      <c r="AL17" s="27"/>
      <c r="AM17" s="34"/>
      <c r="AN17" s="27"/>
      <c r="AO17" s="27"/>
      <c r="AP17" s="27"/>
      <c r="AQ17" s="27"/>
      <c r="AR17" s="27"/>
      <c r="AS17" s="27"/>
      <c r="AT17" s="27"/>
      <c r="AU17" s="27"/>
      <c r="AV17" s="27"/>
      <c r="AW17" s="27"/>
      <c r="AX17" s="27"/>
    </row>
    <row r="18" spans="1:50" ht="14.25" customHeight="1" x14ac:dyDescent="0.25">
      <c r="A18" s="22">
        <v>11</v>
      </c>
      <c r="B18" s="23" t="str">
        <f>IF('DATA SISWA'!E24="","",'DATA SISWA'!E24)</f>
        <v/>
      </c>
      <c r="C18" s="49"/>
      <c r="D18" s="49"/>
      <c r="E18" s="49"/>
      <c r="F18" s="49"/>
      <c r="G18" s="49"/>
      <c r="H18" s="49"/>
      <c r="I18" s="49"/>
      <c r="J18" s="49"/>
      <c r="K18" s="49"/>
      <c r="L18" s="49"/>
      <c r="M18" s="49"/>
      <c r="N18" s="49"/>
      <c r="O18" s="49"/>
      <c r="P18" s="49"/>
      <c r="Q18" s="49"/>
      <c r="R18" s="49"/>
      <c r="S18" s="49"/>
      <c r="T18" s="49"/>
      <c r="U18" s="49"/>
      <c r="V18" s="49"/>
      <c r="W18" s="49"/>
      <c r="X18" s="49"/>
      <c r="Y18" s="49"/>
      <c r="Z18" s="49"/>
      <c r="AA18" s="27"/>
      <c r="AB18" s="27"/>
      <c r="AC18" s="27"/>
      <c r="AD18" s="27"/>
      <c r="AE18" s="27"/>
      <c r="AF18" s="27"/>
      <c r="AG18" s="27"/>
      <c r="AH18" s="27"/>
      <c r="AI18" s="27"/>
      <c r="AJ18" s="27"/>
      <c r="AK18" s="27"/>
      <c r="AL18" s="27"/>
      <c r="AM18" s="34"/>
      <c r="AN18" s="27"/>
      <c r="AO18" s="27"/>
      <c r="AP18" s="27"/>
      <c r="AQ18" s="27"/>
      <c r="AR18" s="27"/>
      <c r="AS18" s="27"/>
      <c r="AT18" s="27"/>
      <c r="AU18" s="27"/>
      <c r="AV18" s="27"/>
      <c r="AW18" s="27"/>
      <c r="AX18" s="27"/>
    </row>
    <row r="19" spans="1:50" ht="14.25" customHeight="1" x14ac:dyDescent="0.25">
      <c r="A19" s="22">
        <v>12</v>
      </c>
      <c r="B19" s="23" t="str">
        <f>IF('DATA SISWA'!E25="","",'DATA SISWA'!E25)</f>
        <v/>
      </c>
      <c r="C19" s="49"/>
      <c r="D19" s="49"/>
      <c r="E19" s="49"/>
      <c r="F19" s="49"/>
      <c r="G19" s="49"/>
      <c r="H19" s="49"/>
      <c r="I19" s="49"/>
      <c r="J19" s="49"/>
      <c r="K19" s="49"/>
      <c r="L19" s="49"/>
      <c r="M19" s="49"/>
      <c r="N19" s="49"/>
      <c r="O19" s="49"/>
      <c r="P19" s="49"/>
      <c r="Q19" s="49"/>
      <c r="R19" s="49"/>
      <c r="S19" s="49"/>
      <c r="T19" s="49"/>
      <c r="U19" s="49"/>
      <c r="V19" s="49"/>
      <c r="W19" s="49"/>
      <c r="X19" s="49"/>
      <c r="Y19" s="49"/>
      <c r="Z19" s="49"/>
      <c r="AA19" s="27"/>
      <c r="AB19" s="27"/>
      <c r="AC19" s="27"/>
      <c r="AD19" s="27"/>
      <c r="AE19" s="27"/>
      <c r="AF19" s="27"/>
      <c r="AG19" s="27"/>
      <c r="AH19" s="27"/>
      <c r="AI19" s="27"/>
      <c r="AJ19" s="27"/>
      <c r="AK19" s="27"/>
      <c r="AL19" s="27"/>
      <c r="AM19" s="34"/>
      <c r="AN19" s="27"/>
      <c r="AO19" s="27"/>
      <c r="AP19" s="27"/>
      <c r="AQ19" s="27"/>
      <c r="AR19" s="27"/>
      <c r="AS19" s="27"/>
      <c r="AT19" s="27"/>
      <c r="AU19" s="27"/>
      <c r="AV19" s="27"/>
      <c r="AW19" s="27"/>
      <c r="AX19" s="27"/>
    </row>
    <row r="20" spans="1:50" ht="14.25" customHeight="1" x14ac:dyDescent="0.25">
      <c r="A20" s="22">
        <v>13</v>
      </c>
      <c r="B20" s="23" t="str">
        <f>IF('DATA SISWA'!E26="","",'DATA SISWA'!E26)</f>
        <v/>
      </c>
      <c r="C20" s="49"/>
      <c r="D20" s="49"/>
      <c r="E20" s="49"/>
      <c r="F20" s="49"/>
      <c r="G20" s="49"/>
      <c r="H20" s="49"/>
      <c r="I20" s="49"/>
      <c r="J20" s="49"/>
      <c r="K20" s="49"/>
      <c r="L20" s="49"/>
      <c r="M20" s="49"/>
      <c r="N20" s="49"/>
      <c r="O20" s="49"/>
      <c r="P20" s="49"/>
      <c r="Q20" s="49"/>
      <c r="R20" s="49"/>
      <c r="S20" s="49"/>
      <c r="T20" s="49"/>
      <c r="U20" s="49"/>
      <c r="V20" s="49"/>
      <c r="W20" s="49"/>
      <c r="X20" s="49"/>
      <c r="Y20" s="49"/>
      <c r="Z20" s="49"/>
      <c r="AA20" s="27"/>
      <c r="AB20" s="27"/>
      <c r="AC20" s="27"/>
      <c r="AD20" s="27"/>
      <c r="AE20" s="27"/>
      <c r="AF20" s="27"/>
      <c r="AG20" s="27"/>
      <c r="AH20" s="27"/>
      <c r="AI20" s="27"/>
      <c r="AJ20" s="27"/>
      <c r="AK20" s="27"/>
      <c r="AL20" s="27"/>
      <c r="AM20" s="34"/>
      <c r="AN20" s="27"/>
      <c r="AO20" s="27"/>
      <c r="AP20" s="27"/>
      <c r="AQ20" s="27"/>
      <c r="AR20" s="27"/>
      <c r="AS20" s="27"/>
      <c r="AT20" s="27"/>
      <c r="AU20" s="27"/>
      <c r="AV20" s="27"/>
      <c r="AW20" s="27"/>
      <c r="AX20" s="27"/>
    </row>
    <row r="21" spans="1:50" ht="14.25" customHeight="1" x14ac:dyDescent="0.25">
      <c r="A21" s="22">
        <v>14</v>
      </c>
      <c r="B21" s="23" t="str">
        <f>IF('DATA SISWA'!E27="","",'DATA SISWA'!E27)</f>
        <v/>
      </c>
      <c r="C21" s="49"/>
      <c r="D21" s="49"/>
      <c r="E21" s="49"/>
      <c r="F21" s="49"/>
      <c r="G21" s="49"/>
      <c r="H21" s="49"/>
      <c r="I21" s="49"/>
      <c r="J21" s="49"/>
      <c r="K21" s="49"/>
      <c r="L21" s="49"/>
      <c r="M21" s="49"/>
      <c r="N21" s="49"/>
      <c r="O21" s="49"/>
      <c r="P21" s="49"/>
      <c r="Q21" s="49"/>
      <c r="R21" s="49"/>
      <c r="S21" s="49"/>
      <c r="T21" s="49"/>
      <c r="U21" s="49"/>
      <c r="V21" s="49"/>
      <c r="W21" s="49"/>
      <c r="X21" s="49"/>
      <c r="Y21" s="49"/>
      <c r="Z21" s="49"/>
      <c r="AA21" s="27"/>
      <c r="AB21" s="27"/>
      <c r="AC21" s="27"/>
      <c r="AD21" s="27"/>
      <c r="AE21" s="27"/>
      <c r="AF21" s="27"/>
      <c r="AG21" s="27"/>
      <c r="AH21" s="27"/>
      <c r="AI21" s="27"/>
      <c r="AJ21" s="27"/>
      <c r="AK21" s="27"/>
      <c r="AL21" s="27"/>
      <c r="AM21" s="34"/>
      <c r="AN21" s="27"/>
      <c r="AO21" s="27"/>
      <c r="AP21" s="27"/>
      <c r="AQ21" s="27"/>
      <c r="AR21" s="27"/>
      <c r="AS21" s="27"/>
      <c r="AT21" s="27"/>
      <c r="AU21" s="27"/>
      <c r="AV21" s="27"/>
      <c r="AW21" s="27"/>
      <c r="AX21" s="27"/>
    </row>
    <row r="22" spans="1:50" ht="14.25" customHeight="1" x14ac:dyDescent="0.25">
      <c r="A22" s="22">
        <v>15</v>
      </c>
      <c r="B22" s="23" t="str">
        <f>IF('DATA SISWA'!E28="","",'DATA SISWA'!E28)</f>
        <v/>
      </c>
      <c r="C22" s="49"/>
      <c r="D22" s="49"/>
      <c r="E22" s="49"/>
      <c r="F22" s="49"/>
      <c r="G22" s="49"/>
      <c r="H22" s="49"/>
      <c r="I22" s="49"/>
      <c r="J22" s="49"/>
      <c r="K22" s="49"/>
      <c r="L22" s="49"/>
      <c r="M22" s="49"/>
      <c r="N22" s="49"/>
      <c r="O22" s="49"/>
      <c r="P22" s="49"/>
      <c r="Q22" s="49"/>
      <c r="R22" s="49"/>
      <c r="S22" s="49"/>
      <c r="T22" s="49"/>
      <c r="U22" s="49"/>
      <c r="V22" s="49"/>
      <c r="W22" s="49"/>
      <c r="X22" s="49"/>
      <c r="Y22" s="49"/>
      <c r="Z22" s="49"/>
      <c r="AA22" s="27"/>
      <c r="AB22" s="27"/>
      <c r="AC22" s="27"/>
      <c r="AD22" s="27"/>
      <c r="AE22" s="27"/>
      <c r="AF22" s="27"/>
      <c r="AG22" s="27"/>
      <c r="AH22" s="27"/>
      <c r="AI22" s="27"/>
      <c r="AJ22" s="27"/>
      <c r="AK22" s="27"/>
      <c r="AL22" s="27"/>
      <c r="AM22" s="34"/>
      <c r="AN22" s="27"/>
      <c r="AO22" s="27"/>
      <c r="AP22" s="27"/>
      <c r="AQ22" s="27"/>
      <c r="AR22" s="27"/>
      <c r="AS22" s="27"/>
      <c r="AT22" s="27"/>
      <c r="AU22" s="27"/>
      <c r="AV22" s="27"/>
      <c r="AW22" s="27"/>
      <c r="AX22" s="27"/>
    </row>
    <row r="23" spans="1:50" ht="14.25" customHeight="1" x14ac:dyDescent="0.25">
      <c r="A23" s="22">
        <v>16</v>
      </c>
      <c r="B23" s="23" t="str">
        <f>IF('DATA SISWA'!E29="","",'DATA SISWA'!E29)</f>
        <v/>
      </c>
      <c r="C23" s="49"/>
      <c r="D23" s="49"/>
      <c r="E23" s="49"/>
      <c r="F23" s="49"/>
      <c r="G23" s="49"/>
      <c r="H23" s="49"/>
      <c r="I23" s="49"/>
      <c r="J23" s="49"/>
      <c r="K23" s="49"/>
      <c r="L23" s="49"/>
      <c r="M23" s="49"/>
      <c r="N23" s="49"/>
      <c r="O23" s="49"/>
      <c r="P23" s="49"/>
      <c r="Q23" s="49"/>
      <c r="R23" s="49"/>
      <c r="S23" s="49"/>
      <c r="T23" s="49"/>
      <c r="U23" s="49"/>
      <c r="V23" s="49"/>
      <c r="W23" s="49"/>
      <c r="X23" s="49"/>
      <c r="Y23" s="49"/>
      <c r="Z23" s="49"/>
      <c r="AA23" s="27"/>
      <c r="AB23" s="27"/>
      <c r="AC23" s="27"/>
      <c r="AD23" s="27"/>
      <c r="AE23" s="27"/>
      <c r="AF23" s="27"/>
      <c r="AG23" s="27"/>
      <c r="AH23" s="27"/>
      <c r="AI23" s="27"/>
      <c r="AJ23" s="27"/>
      <c r="AK23" s="27"/>
      <c r="AL23" s="27"/>
      <c r="AM23" s="34"/>
      <c r="AN23" s="27"/>
      <c r="AO23" s="27"/>
      <c r="AP23" s="27"/>
      <c r="AQ23" s="27"/>
      <c r="AR23" s="27"/>
      <c r="AS23" s="27"/>
      <c r="AT23" s="27"/>
      <c r="AU23" s="27"/>
      <c r="AV23" s="27"/>
      <c r="AW23" s="27"/>
      <c r="AX23" s="27"/>
    </row>
    <row r="24" spans="1:50" ht="14.25" customHeight="1" x14ac:dyDescent="0.25">
      <c r="A24" s="22">
        <v>17</v>
      </c>
      <c r="B24" s="23" t="str">
        <f>IF('DATA SISWA'!E30="","",'DATA SISWA'!E30)</f>
        <v/>
      </c>
      <c r="C24" s="49"/>
      <c r="D24" s="49"/>
      <c r="E24" s="49"/>
      <c r="F24" s="49"/>
      <c r="G24" s="49"/>
      <c r="H24" s="49"/>
      <c r="I24" s="49"/>
      <c r="J24" s="49"/>
      <c r="K24" s="49"/>
      <c r="L24" s="49"/>
      <c r="M24" s="49"/>
      <c r="N24" s="49"/>
      <c r="O24" s="49"/>
      <c r="P24" s="49"/>
      <c r="Q24" s="49"/>
      <c r="R24" s="49"/>
      <c r="S24" s="49"/>
      <c r="T24" s="49"/>
      <c r="U24" s="49"/>
      <c r="V24" s="49"/>
      <c r="W24" s="49"/>
      <c r="X24" s="49"/>
      <c r="Y24" s="49"/>
      <c r="Z24" s="49"/>
      <c r="AA24" s="27"/>
      <c r="AB24" s="27"/>
      <c r="AC24" s="27"/>
      <c r="AD24" s="27"/>
      <c r="AE24" s="27"/>
      <c r="AF24" s="27"/>
      <c r="AG24" s="27"/>
      <c r="AH24" s="27"/>
      <c r="AI24" s="27"/>
      <c r="AJ24" s="27"/>
      <c r="AK24" s="27"/>
      <c r="AL24" s="27"/>
      <c r="AM24" s="34"/>
      <c r="AN24" s="27"/>
      <c r="AO24" s="27"/>
      <c r="AP24" s="27"/>
      <c r="AQ24" s="27"/>
      <c r="AR24" s="27"/>
      <c r="AS24" s="27"/>
      <c r="AT24" s="27"/>
      <c r="AU24" s="27"/>
      <c r="AV24" s="27"/>
      <c r="AW24" s="27"/>
      <c r="AX24" s="27"/>
    </row>
    <row r="25" spans="1:50" ht="14.25" customHeight="1" x14ac:dyDescent="0.25">
      <c r="A25" s="22">
        <v>18</v>
      </c>
      <c r="B25" s="23" t="str">
        <f>IF('DATA SISWA'!E31="","",'DATA SISWA'!E31)</f>
        <v/>
      </c>
      <c r="C25" s="49"/>
      <c r="D25" s="49"/>
      <c r="E25" s="49"/>
      <c r="F25" s="49"/>
      <c r="G25" s="49"/>
      <c r="H25" s="49"/>
      <c r="I25" s="49"/>
      <c r="J25" s="49"/>
      <c r="K25" s="49"/>
      <c r="L25" s="49"/>
      <c r="M25" s="49"/>
      <c r="N25" s="49"/>
      <c r="O25" s="49"/>
      <c r="P25" s="49"/>
      <c r="Q25" s="49"/>
      <c r="R25" s="49"/>
      <c r="S25" s="49"/>
      <c r="T25" s="49"/>
      <c r="U25" s="49"/>
      <c r="V25" s="49"/>
      <c r="W25" s="49"/>
      <c r="X25" s="49"/>
      <c r="Y25" s="49"/>
      <c r="Z25" s="49"/>
      <c r="AA25" s="27"/>
      <c r="AB25" s="27"/>
      <c r="AC25" s="27"/>
      <c r="AD25" s="27"/>
      <c r="AE25" s="27"/>
      <c r="AF25" s="27"/>
      <c r="AG25" s="27"/>
      <c r="AH25" s="27"/>
      <c r="AI25" s="27"/>
      <c r="AJ25" s="27"/>
      <c r="AK25" s="27"/>
      <c r="AL25" s="27"/>
      <c r="AM25" s="34"/>
      <c r="AN25" s="27"/>
      <c r="AO25" s="27"/>
      <c r="AP25" s="27"/>
      <c r="AQ25" s="27"/>
      <c r="AR25" s="27"/>
      <c r="AS25" s="27"/>
      <c r="AT25" s="27"/>
      <c r="AU25" s="27"/>
      <c r="AV25" s="27"/>
      <c r="AW25" s="27"/>
      <c r="AX25" s="27"/>
    </row>
    <row r="26" spans="1:50" ht="14.25" customHeight="1" x14ac:dyDescent="0.25">
      <c r="A26" s="22">
        <v>19</v>
      </c>
      <c r="B26" s="23" t="str">
        <f>IF('DATA SISWA'!E32="","",'DATA SISWA'!E32)</f>
        <v/>
      </c>
      <c r="C26" s="49"/>
      <c r="D26" s="49"/>
      <c r="E26" s="49"/>
      <c r="F26" s="49"/>
      <c r="G26" s="49"/>
      <c r="H26" s="49"/>
      <c r="I26" s="49"/>
      <c r="J26" s="49"/>
      <c r="K26" s="49"/>
      <c r="L26" s="49"/>
      <c r="M26" s="49"/>
      <c r="N26" s="49"/>
      <c r="O26" s="49"/>
      <c r="P26" s="49"/>
      <c r="Q26" s="49"/>
      <c r="R26" s="49"/>
      <c r="S26" s="49"/>
      <c r="T26" s="49"/>
      <c r="U26" s="49"/>
      <c r="V26" s="49"/>
      <c r="W26" s="49"/>
      <c r="X26" s="49"/>
      <c r="Y26" s="49"/>
      <c r="Z26" s="49"/>
      <c r="AA26" s="27"/>
      <c r="AB26" s="27"/>
      <c r="AC26" s="27"/>
      <c r="AD26" s="27"/>
      <c r="AE26" s="27"/>
      <c r="AF26" s="27"/>
      <c r="AG26" s="27"/>
      <c r="AH26" s="27"/>
      <c r="AI26" s="27"/>
      <c r="AJ26" s="27"/>
      <c r="AK26" s="27"/>
      <c r="AL26" s="27"/>
      <c r="AM26" s="34"/>
      <c r="AN26" s="27"/>
      <c r="AO26" s="27"/>
      <c r="AP26" s="27"/>
      <c r="AQ26" s="27"/>
      <c r="AR26" s="27"/>
      <c r="AS26" s="27"/>
      <c r="AT26" s="27"/>
      <c r="AU26" s="27"/>
      <c r="AV26" s="27"/>
      <c r="AW26" s="27"/>
      <c r="AX26" s="27"/>
    </row>
    <row r="27" spans="1:50" ht="14.25" customHeight="1" x14ac:dyDescent="0.25">
      <c r="A27" s="22">
        <v>20</v>
      </c>
      <c r="B27" s="23" t="str">
        <f>IF('DATA SISWA'!E33="","",'DATA SISWA'!E33)</f>
        <v/>
      </c>
      <c r="C27" s="49"/>
      <c r="D27" s="49"/>
      <c r="E27" s="49"/>
      <c r="F27" s="49"/>
      <c r="G27" s="49"/>
      <c r="H27" s="49"/>
      <c r="I27" s="49"/>
      <c r="J27" s="49"/>
      <c r="K27" s="49"/>
      <c r="L27" s="49"/>
      <c r="M27" s="49"/>
      <c r="N27" s="49"/>
      <c r="O27" s="49"/>
      <c r="P27" s="49"/>
      <c r="Q27" s="49"/>
      <c r="R27" s="49"/>
      <c r="S27" s="49"/>
      <c r="T27" s="49"/>
      <c r="U27" s="49"/>
      <c r="V27" s="49"/>
      <c r="W27" s="49"/>
      <c r="X27" s="49"/>
      <c r="Y27" s="49"/>
      <c r="Z27" s="49"/>
      <c r="AA27" s="27"/>
      <c r="AB27" s="27"/>
      <c r="AC27" s="27"/>
      <c r="AD27" s="27"/>
      <c r="AE27" s="27"/>
      <c r="AF27" s="27"/>
      <c r="AG27" s="27"/>
      <c r="AH27" s="27"/>
      <c r="AI27" s="27"/>
      <c r="AJ27" s="27"/>
      <c r="AK27" s="27"/>
      <c r="AL27" s="27"/>
      <c r="AM27" s="34"/>
      <c r="AN27" s="27"/>
      <c r="AO27" s="27"/>
      <c r="AP27" s="27"/>
      <c r="AQ27" s="27"/>
      <c r="AR27" s="27"/>
      <c r="AS27" s="27"/>
      <c r="AT27" s="27"/>
      <c r="AU27" s="27"/>
      <c r="AV27" s="27"/>
      <c r="AW27" s="27"/>
      <c r="AX27" s="27"/>
    </row>
    <row r="28" spans="1:50" ht="14.25" customHeight="1" x14ac:dyDescent="0.25">
      <c r="A28" s="22">
        <v>21</v>
      </c>
      <c r="B28" s="23" t="str">
        <f>IF('DATA SISWA'!E34="","",'DATA SISWA'!E34)</f>
        <v/>
      </c>
      <c r="C28" s="49"/>
      <c r="D28" s="49"/>
      <c r="E28" s="49"/>
      <c r="F28" s="49"/>
      <c r="G28" s="49"/>
      <c r="H28" s="49"/>
      <c r="I28" s="49"/>
      <c r="J28" s="49"/>
      <c r="K28" s="49"/>
      <c r="L28" s="49"/>
      <c r="M28" s="49"/>
      <c r="N28" s="49"/>
      <c r="O28" s="49"/>
      <c r="P28" s="49"/>
      <c r="Q28" s="49"/>
      <c r="R28" s="49"/>
      <c r="S28" s="49"/>
      <c r="T28" s="49"/>
      <c r="U28" s="49"/>
      <c r="V28" s="49"/>
      <c r="W28" s="49"/>
      <c r="X28" s="49"/>
      <c r="Y28" s="49"/>
      <c r="Z28" s="49"/>
      <c r="AA28" s="27"/>
      <c r="AB28" s="27"/>
      <c r="AC28" s="27"/>
      <c r="AD28" s="27"/>
      <c r="AE28" s="27"/>
      <c r="AF28" s="27"/>
      <c r="AG28" s="27"/>
      <c r="AH28" s="27"/>
      <c r="AI28" s="27"/>
      <c r="AJ28" s="27"/>
      <c r="AK28" s="27"/>
      <c r="AL28" s="27"/>
      <c r="AM28" s="34"/>
      <c r="AN28" s="27"/>
      <c r="AO28" s="27"/>
      <c r="AP28" s="27"/>
      <c r="AQ28" s="27"/>
      <c r="AR28" s="27"/>
      <c r="AS28" s="27"/>
      <c r="AT28" s="27"/>
      <c r="AU28" s="27"/>
      <c r="AV28" s="27"/>
      <c r="AW28" s="27"/>
      <c r="AX28" s="27"/>
    </row>
    <row r="29" spans="1:50" ht="14.25" customHeight="1" x14ac:dyDescent="0.25">
      <c r="A29" s="22">
        <v>22</v>
      </c>
      <c r="B29" s="23" t="str">
        <f>IF('DATA SISWA'!E35="","",'DATA SISWA'!E35)</f>
        <v/>
      </c>
      <c r="C29" s="49"/>
      <c r="D29" s="49"/>
      <c r="E29" s="49"/>
      <c r="F29" s="49"/>
      <c r="G29" s="49"/>
      <c r="H29" s="49"/>
      <c r="I29" s="49"/>
      <c r="J29" s="49"/>
      <c r="K29" s="49"/>
      <c r="L29" s="49"/>
      <c r="M29" s="49"/>
      <c r="N29" s="49"/>
      <c r="O29" s="49"/>
      <c r="P29" s="49"/>
      <c r="Q29" s="49"/>
      <c r="R29" s="49"/>
      <c r="S29" s="49"/>
      <c r="T29" s="49"/>
      <c r="U29" s="49"/>
      <c r="V29" s="49"/>
      <c r="W29" s="49"/>
      <c r="X29" s="49"/>
      <c r="Y29" s="49"/>
      <c r="Z29" s="49"/>
      <c r="AA29" s="27"/>
      <c r="AB29" s="27"/>
      <c r="AC29" s="27"/>
      <c r="AD29" s="27"/>
      <c r="AE29" s="27"/>
      <c r="AF29" s="27"/>
      <c r="AG29" s="27"/>
      <c r="AH29" s="27"/>
      <c r="AI29" s="27"/>
      <c r="AJ29" s="27"/>
      <c r="AK29" s="27"/>
      <c r="AL29" s="27"/>
      <c r="AM29" s="34"/>
      <c r="AN29" s="27"/>
      <c r="AO29" s="27"/>
      <c r="AP29" s="27"/>
      <c r="AQ29" s="27"/>
      <c r="AR29" s="27"/>
      <c r="AS29" s="27"/>
      <c r="AT29" s="27"/>
      <c r="AU29" s="27"/>
      <c r="AV29" s="27"/>
      <c r="AW29" s="27"/>
      <c r="AX29" s="27"/>
    </row>
    <row r="30" spans="1:50" ht="14.25" customHeight="1" x14ac:dyDescent="0.25">
      <c r="A30" s="22">
        <v>23</v>
      </c>
      <c r="B30" s="23" t="str">
        <f>IF('DATA SISWA'!E36="","",'DATA SISWA'!E36)</f>
        <v/>
      </c>
      <c r="C30" s="49"/>
      <c r="D30" s="49"/>
      <c r="E30" s="49"/>
      <c r="F30" s="49"/>
      <c r="G30" s="49"/>
      <c r="H30" s="49"/>
      <c r="I30" s="49"/>
      <c r="J30" s="49"/>
      <c r="K30" s="49"/>
      <c r="L30" s="49"/>
      <c r="M30" s="49"/>
      <c r="N30" s="49"/>
      <c r="O30" s="49"/>
      <c r="P30" s="49"/>
      <c r="Q30" s="49"/>
      <c r="R30" s="49"/>
      <c r="S30" s="49"/>
      <c r="T30" s="49"/>
      <c r="U30" s="49"/>
      <c r="V30" s="49"/>
      <c r="W30" s="49"/>
      <c r="X30" s="49"/>
      <c r="Y30" s="49"/>
      <c r="Z30" s="49"/>
      <c r="AA30" s="27"/>
      <c r="AB30" s="27"/>
      <c r="AC30" s="27"/>
      <c r="AD30" s="27"/>
      <c r="AE30" s="27"/>
      <c r="AF30" s="27"/>
      <c r="AG30" s="27"/>
      <c r="AH30" s="27"/>
      <c r="AI30" s="27"/>
      <c r="AJ30" s="27"/>
      <c r="AK30" s="27"/>
      <c r="AL30" s="27"/>
      <c r="AM30" s="34"/>
      <c r="AN30" s="27"/>
      <c r="AO30" s="27"/>
      <c r="AP30" s="27"/>
      <c r="AQ30" s="27"/>
      <c r="AR30" s="27"/>
      <c r="AS30" s="27"/>
      <c r="AT30" s="27"/>
      <c r="AU30" s="27"/>
      <c r="AV30" s="27"/>
      <c r="AW30" s="27"/>
      <c r="AX30" s="27"/>
    </row>
    <row r="31" spans="1:50" ht="14.25" customHeight="1" x14ac:dyDescent="0.25">
      <c r="A31" s="22">
        <v>24</v>
      </c>
      <c r="B31" s="23" t="str">
        <f>IF('DATA SISWA'!E37="","",'DATA SISWA'!E37)</f>
        <v/>
      </c>
      <c r="C31" s="49"/>
      <c r="D31" s="49"/>
      <c r="E31" s="49"/>
      <c r="F31" s="49"/>
      <c r="G31" s="49"/>
      <c r="H31" s="49"/>
      <c r="I31" s="49"/>
      <c r="J31" s="49"/>
      <c r="K31" s="49"/>
      <c r="L31" s="49"/>
      <c r="M31" s="49"/>
      <c r="N31" s="49"/>
      <c r="O31" s="49"/>
      <c r="P31" s="49"/>
      <c r="Q31" s="49"/>
      <c r="R31" s="49"/>
      <c r="S31" s="49"/>
      <c r="T31" s="49"/>
      <c r="U31" s="49"/>
      <c r="V31" s="49"/>
      <c r="W31" s="49"/>
      <c r="X31" s="49"/>
      <c r="Y31" s="49"/>
      <c r="Z31" s="49"/>
      <c r="AA31" s="27"/>
      <c r="AB31" s="27"/>
      <c r="AC31" s="27"/>
      <c r="AD31" s="27"/>
      <c r="AE31" s="27"/>
      <c r="AF31" s="27"/>
      <c r="AG31" s="27"/>
      <c r="AH31" s="27"/>
      <c r="AI31" s="27"/>
      <c r="AJ31" s="27"/>
      <c r="AK31" s="27"/>
      <c r="AL31" s="27"/>
      <c r="AM31" s="34"/>
      <c r="AN31" s="27"/>
      <c r="AO31" s="27"/>
      <c r="AP31" s="27"/>
      <c r="AQ31" s="27"/>
      <c r="AR31" s="27"/>
      <c r="AS31" s="27"/>
      <c r="AT31" s="27"/>
      <c r="AU31" s="27"/>
      <c r="AV31" s="27"/>
      <c r="AW31" s="27"/>
      <c r="AX31" s="27"/>
    </row>
    <row r="32" spans="1:50" ht="14.25" customHeight="1" x14ac:dyDescent="0.25">
      <c r="A32" s="22">
        <v>25</v>
      </c>
      <c r="B32" s="23" t="str">
        <f>IF('DATA SISWA'!E38="","",'DATA SISWA'!E38)</f>
        <v/>
      </c>
      <c r="C32" s="49"/>
      <c r="D32" s="49"/>
      <c r="E32" s="49"/>
      <c r="F32" s="49"/>
      <c r="G32" s="49"/>
      <c r="H32" s="49"/>
      <c r="I32" s="49"/>
      <c r="J32" s="49"/>
      <c r="K32" s="49"/>
      <c r="L32" s="49"/>
      <c r="M32" s="49"/>
      <c r="N32" s="49"/>
      <c r="O32" s="49"/>
      <c r="P32" s="49"/>
      <c r="Q32" s="49"/>
      <c r="R32" s="49"/>
      <c r="S32" s="49"/>
      <c r="T32" s="49"/>
      <c r="U32" s="49"/>
      <c r="V32" s="49"/>
      <c r="W32" s="49"/>
      <c r="X32" s="49"/>
      <c r="Y32" s="49"/>
      <c r="Z32" s="49"/>
      <c r="AA32" s="27"/>
      <c r="AB32" s="27"/>
      <c r="AC32" s="27"/>
      <c r="AD32" s="27"/>
      <c r="AE32" s="27"/>
      <c r="AF32" s="27"/>
      <c r="AG32" s="27"/>
      <c r="AH32" s="27"/>
      <c r="AI32" s="27"/>
      <c r="AJ32" s="27"/>
      <c r="AK32" s="27"/>
      <c r="AL32" s="27"/>
      <c r="AM32" s="34"/>
      <c r="AN32" s="27"/>
      <c r="AO32" s="27"/>
      <c r="AP32" s="27"/>
      <c r="AQ32" s="27"/>
      <c r="AR32" s="27"/>
      <c r="AS32" s="27"/>
      <c r="AT32" s="27"/>
      <c r="AU32" s="27"/>
      <c r="AV32" s="27"/>
      <c r="AW32" s="27"/>
      <c r="AX32" s="27"/>
    </row>
    <row r="33" spans="1:50" ht="14.25" customHeight="1" x14ac:dyDescent="0.25">
      <c r="A33" s="22">
        <v>26</v>
      </c>
      <c r="B33" s="23" t="str">
        <f>IF('DATA SISWA'!E39="","",'DATA SISWA'!E39)</f>
        <v/>
      </c>
      <c r="C33" s="49"/>
      <c r="D33" s="49"/>
      <c r="E33" s="49"/>
      <c r="F33" s="49"/>
      <c r="G33" s="49"/>
      <c r="H33" s="49"/>
      <c r="I33" s="49"/>
      <c r="J33" s="49"/>
      <c r="K33" s="49"/>
      <c r="L33" s="49"/>
      <c r="M33" s="49"/>
      <c r="N33" s="49"/>
      <c r="O33" s="49"/>
      <c r="P33" s="49"/>
      <c r="Q33" s="49"/>
      <c r="R33" s="49"/>
      <c r="S33" s="49"/>
      <c r="T33" s="49"/>
      <c r="U33" s="49"/>
      <c r="V33" s="49"/>
      <c r="W33" s="49"/>
      <c r="X33" s="49"/>
      <c r="Y33" s="49"/>
      <c r="Z33" s="49"/>
      <c r="AA33" s="27"/>
      <c r="AB33" s="27"/>
      <c r="AC33" s="27"/>
      <c r="AD33" s="27"/>
      <c r="AE33" s="27"/>
      <c r="AF33" s="27"/>
      <c r="AG33" s="27"/>
      <c r="AH33" s="27"/>
      <c r="AI33" s="27"/>
      <c r="AJ33" s="27"/>
      <c r="AK33" s="27"/>
      <c r="AL33" s="27"/>
      <c r="AM33" s="34"/>
      <c r="AN33" s="27"/>
      <c r="AO33" s="27"/>
      <c r="AP33" s="27"/>
      <c r="AQ33" s="27"/>
      <c r="AR33" s="27"/>
      <c r="AS33" s="27"/>
      <c r="AT33" s="27"/>
      <c r="AU33" s="27"/>
      <c r="AV33" s="27"/>
      <c r="AW33" s="27"/>
      <c r="AX33" s="27"/>
    </row>
    <row r="34" spans="1:50" ht="14.25" customHeight="1" x14ac:dyDescent="0.25">
      <c r="A34" s="22">
        <v>27</v>
      </c>
      <c r="B34" s="23" t="str">
        <f>IF('DATA SISWA'!E40="","",'DATA SISWA'!E40)</f>
        <v/>
      </c>
      <c r="C34" s="49"/>
      <c r="D34" s="49"/>
      <c r="E34" s="49"/>
      <c r="F34" s="49"/>
      <c r="G34" s="49"/>
      <c r="H34" s="49"/>
      <c r="I34" s="49"/>
      <c r="J34" s="49"/>
      <c r="K34" s="49"/>
      <c r="L34" s="49"/>
      <c r="M34" s="49"/>
      <c r="N34" s="49"/>
      <c r="O34" s="49"/>
      <c r="P34" s="49"/>
      <c r="Q34" s="49"/>
      <c r="R34" s="49"/>
      <c r="S34" s="49"/>
      <c r="T34" s="49"/>
      <c r="U34" s="49"/>
      <c r="V34" s="49"/>
      <c r="W34" s="49"/>
      <c r="X34" s="49"/>
      <c r="Y34" s="49"/>
      <c r="Z34" s="49"/>
      <c r="AA34" s="27"/>
      <c r="AB34" s="27"/>
      <c r="AC34" s="27"/>
      <c r="AD34" s="27"/>
      <c r="AE34" s="27"/>
      <c r="AF34" s="27"/>
      <c r="AG34" s="27"/>
      <c r="AH34" s="27"/>
      <c r="AI34" s="27"/>
      <c r="AJ34" s="27"/>
      <c r="AK34" s="27"/>
      <c r="AL34" s="27"/>
      <c r="AM34" s="34"/>
      <c r="AN34" s="27"/>
      <c r="AO34" s="27"/>
      <c r="AP34" s="27"/>
      <c r="AQ34" s="27"/>
      <c r="AR34" s="27"/>
      <c r="AS34" s="27"/>
      <c r="AT34" s="27"/>
      <c r="AU34" s="27"/>
      <c r="AV34" s="27"/>
      <c r="AW34" s="27"/>
      <c r="AX34" s="27"/>
    </row>
    <row r="35" spans="1:50" ht="14.25" customHeight="1" x14ac:dyDescent="0.25">
      <c r="A35" s="22">
        <v>28</v>
      </c>
      <c r="B35" s="23" t="str">
        <f>IF('DATA SISWA'!E41="","",'DATA SISWA'!E41)</f>
        <v/>
      </c>
      <c r="C35" s="49"/>
      <c r="D35" s="49"/>
      <c r="E35" s="49"/>
      <c r="F35" s="49"/>
      <c r="G35" s="49"/>
      <c r="H35" s="49"/>
      <c r="I35" s="49"/>
      <c r="J35" s="49"/>
      <c r="K35" s="49"/>
      <c r="L35" s="49"/>
      <c r="M35" s="49"/>
      <c r="N35" s="49"/>
      <c r="O35" s="49"/>
      <c r="P35" s="49"/>
      <c r="Q35" s="49"/>
      <c r="R35" s="49"/>
      <c r="S35" s="49"/>
      <c r="T35" s="49"/>
      <c r="U35" s="49"/>
      <c r="V35" s="49"/>
      <c r="W35" s="49"/>
      <c r="X35" s="49"/>
      <c r="Y35" s="49"/>
      <c r="Z35" s="49"/>
      <c r="AA35" s="27"/>
      <c r="AB35" s="27"/>
      <c r="AC35" s="27"/>
      <c r="AD35" s="27"/>
      <c r="AE35" s="27"/>
      <c r="AF35" s="27"/>
      <c r="AG35" s="27"/>
      <c r="AH35" s="27"/>
      <c r="AI35" s="27"/>
      <c r="AJ35" s="27"/>
      <c r="AK35" s="27"/>
      <c r="AL35" s="27"/>
      <c r="AM35" s="34"/>
      <c r="AN35" s="27"/>
      <c r="AO35" s="27"/>
      <c r="AP35" s="27"/>
      <c r="AQ35" s="27"/>
      <c r="AR35" s="27"/>
      <c r="AS35" s="27"/>
      <c r="AT35" s="27"/>
      <c r="AU35" s="27"/>
      <c r="AV35" s="27"/>
      <c r="AW35" s="27"/>
      <c r="AX35" s="27"/>
    </row>
    <row r="36" spans="1:50" ht="14.25" customHeight="1" x14ac:dyDescent="0.25">
      <c r="A36" s="22">
        <v>29</v>
      </c>
      <c r="B36" s="23" t="str">
        <f>IF('DATA SISWA'!E42="","",'DATA SISWA'!E42)</f>
        <v/>
      </c>
      <c r="C36" s="49"/>
      <c r="D36" s="49"/>
      <c r="E36" s="49"/>
      <c r="F36" s="49"/>
      <c r="G36" s="49"/>
      <c r="H36" s="49"/>
      <c r="I36" s="49"/>
      <c r="J36" s="49"/>
      <c r="K36" s="49"/>
      <c r="L36" s="49"/>
      <c r="M36" s="49"/>
      <c r="N36" s="49"/>
      <c r="O36" s="49"/>
      <c r="P36" s="49"/>
      <c r="Q36" s="49"/>
      <c r="R36" s="49"/>
      <c r="S36" s="49"/>
      <c r="T36" s="49"/>
      <c r="U36" s="49"/>
      <c r="V36" s="49"/>
      <c r="W36" s="49"/>
      <c r="X36" s="49"/>
      <c r="Y36" s="49"/>
      <c r="Z36" s="49"/>
      <c r="AA36" s="27"/>
      <c r="AB36" s="27"/>
      <c r="AC36" s="27"/>
      <c r="AD36" s="27"/>
      <c r="AE36" s="27"/>
      <c r="AF36" s="27"/>
      <c r="AG36" s="27"/>
      <c r="AH36" s="27"/>
      <c r="AI36" s="27"/>
      <c r="AJ36" s="27"/>
      <c r="AK36" s="27"/>
      <c r="AL36" s="27"/>
      <c r="AM36" s="34"/>
      <c r="AN36" s="27"/>
      <c r="AO36" s="27"/>
      <c r="AP36" s="27"/>
      <c r="AQ36" s="27"/>
      <c r="AR36" s="27"/>
      <c r="AS36" s="27"/>
      <c r="AT36" s="27"/>
      <c r="AU36" s="27"/>
      <c r="AV36" s="27"/>
      <c r="AW36" s="27"/>
      <c r="AX36" s="27"/>
    </row>
    <row r="37" spans="1:50" ht="14.25" customHeight="1" x14ac:dyDescent="0.25">
      <c r="A37" s="22">
        <v>30</v>
      </c>
      <c r="B37" s="23" t="str">
        <f>IF('DATA SISWA'!E43="","",'DATA SISWA'!E43)</f>
        <v/>
      </c>
      <c r="C37" s="49"/>
      <c r="D37" s="49"/>
      <c r="E37" s="49"/>
      <c r="F37" s="49"/>
      <c r="G37" s="49"/>
      <c r="H37" s="49"/>
      <c r="I37" s="49"/>
      <c r="J37" s="49"/>
      <c r="K37" s="49"/>
      <c r="L37" s="49"/>
      <c r="M37" s="49"/>
      <c r="N37" s="49"/>
      <c r="O37" s="49"/>
      <c r="P37" s="49"/>
      <c r="Q37" s="49"/>
      <c r="R37" s="49"/>
      <c r="S37" s="49"/>
      <c r="T37" s="49"/>
      <c r="U37" s="49"/>
      <c r="V37" s="49"/>
      <c r="W37" s="49"/>
      <c r="X37" s="49"/>
      <c r="Y37" s="49"/>
      <c r="Z37" s="49"/>
      <c r="AA37" s="27"/>
      <c r="AB37" s="27"/>
      <c r="AC37" s="27"/>
      <c r="AD37" s="27"/>
      <c r="AE37" s="27"/>
      <c r="AF37" s="27"/>
      <c r="AG37" s="27"/>
      <c r="AH37" s="27"/>
      <c r="AI37" s="27"/>
      <c r="AJ37" s="27"/>
      <c r="AK37" s="27"/>
      <c r="AL37" s="27"/>
      <c r="AM37" s="34"/>
      <c r="AN37" s="27"/>
      <c r="AO37" s="27"/>
      <c r="AP37" s="27"/>
      <c r="AQ37" s="27"/>
      <c r="AR37" s="27"/>
      <c r="AS37" s="27"/>
      <c r="AT37" s="27"/>
      <c r="AU37" s="27"/>
      <c r="AV37" s="27"/>
      <c r="AW37" s="27"/>
      <c r="AX37" s="27"/>
    </row>
    <row r="38" spans="1:50" ht="14.25" customHeight="1" x14ac:dyDescent="0.25">
      <c r="A38" s="22">
        <v>31</v>
      </c>
      <c r="B38" s="23" t="str">
        <f>IF('DATA SISWA'!E44="","",'DATA SISWA'!E44)</f>
        <v/>
      </c>
      <c r="C38" s="49"/>
      <c r="D38" s="49"/>
      <c r="E38" s="49"/>
      <c r="F38" s="49"/>
      <c r="G38" s="49"/>
      <c r="H38" s="49"/>
      <c r="I38" s="49"/>
      <c r="J38" s="49"/>
      <c r="K38" s="49"/>
      <c r="L38" s="49"/>
      <c r="M38" s="49"/>
      <c r="N38" s="49"/>
      <c r="O38" s="49"/>
      <c r="P38" s="49"/>
      <c r="Q38" s="49"/>
      <c r="R38" s="49"/>
      <c r="S38" s="49"/>
      <c r="T38" s="49"/>
      <c r="U38" s="49"/>
      <c r="V38" s="49"/>
      <c r="W38" s="49"/>
      <c r="X38" s="49"/>
      <c r="Y38" s="49"/>
      <c r="Z38" s="49"/>
      <c r="AA38" s="27"/>
      <c r="AB38" s="27"/>
      <c r="AC38" s="27"/>
      <c r="AD38" s="27"/>
      <c r="AE38" s="27"/>
      <c r="AF38" s="27"/>
      <c r="AG38" s="27"/>
      <c r="AH38" s="27"/>
      <c r="AI38" s="27"/>
      <c r="AJ38" s="27"/>
      <c r="AK38" s="27"/>
      <c r="AL38" s="27"/>
      <c r="AM38" s="34"/>
      <c r="AN38" s="27"/>
      <c r="AO38" s="27"/>
      <c r="AP38" s="27"/>
      <c r="AQ38" s="27"/>
      <c r="AR38" s="27"/>
      <c r="AS38" s="27"/>
      <c r="AT38" s="27"/>
      <c r="AU38" s="27"/>
      <c r="AV38" s="27"/>
      <c r="AW38" s="27"/>
      <c r="AX38" s="27"/>
    </row>
    <row r="39" spans="1:50" ht="14.25" customHeight="1" x14ac:dyDescent="0.25">
      <c r="A39" s="22">
        <v>32</v>
      </c>
      <c r="B39" s="23" t="str">
        <f>IF('DATA SISWA'!E45="","",'DATA SISWA'!E45)</f>
        <v/>
      </c>
      <c r="C39" s="49"/>
      <c r="D39" s="49"/>
      <c r="E39" s="49"/>
      <c r="F39" s="49"/>
      <c r="G39" s="49"/>
      <c r="H39" s="49"/>
      <c r="I39" s="49"/>
      <c r="J39" s="49"/>
      <c r="K39" s="49"/>
      <c r="L39" s="49"/>
      <c r="M39" s="49"/>
      <c r="N39" s="49"/>
      <c r="O39" s="49"/>
      <c r="P39" s="49"/>
      <c r="Q39" s="49"/>
      <c r="R39" s="49"/>
      <c r="S39" s="49"/>
      <c r="T39" s="49"/>
      <c r="U39" s="49"/>
      <c r="V39" s="49"/>
      <c r="W39" s="49"/>
      <c r="X39" s="49"/>
      <c r="Y39" s="49"/>
      <c r="Z39" s="49"/>
      <c r="AA39" s="27"/>
      <c r="AB39" s="27"/>
      <c r="AC39" s="27"/>
      <c r="AD39" s="27"/>
      <c r="AE39" s="27"/>
      <c r="AF39" s="27"/>
      <c r="AG39" s="27"/>
      <c r="AH39" s="27"/>
      <c r="AI39" s="27"/>
      <c r="AJ39" s="27"/>
      <c r="AK39" s="27"/>
      <c r="AL39" s="27"/>
      <c r="AM39" s="34"/>
      <c r="AN39" s="27"/>
      <c r="AO39" s="27"/>
      <c r="AP39" s="27"/>
      <c r="AQ39" s="27"/>
      <c r="AR39" s="27"/>
      <c r="AS39" s="27"/>
      <c r="AT39" s="27"/>
      <c r="AU39" s="27"/>
      <c r="AV39" s="27"/>
      <c r="AW39" s="27"/>
      <c r="AX39" s="27"/>
    </row>
    <row r="40" spans="1:50" ht="14.25" customHeight="1" x14ac:dyDescent="0.25">
      <c r="A40" s="22">
        <v>33</v>
      </c>
      <c r="B40" s="23" t="str">
        <f>IF('DATA SISWA'!E46="","",'DATA SISWA'!E46)</f>
        <v/>
      </c>
      <c r="C40" s="49"/>
      <c r="D40" s="49"/>
      <c r="E40" s="49"/>
      <c r="F40" s="49"/>
      <c r="G40" s="49"/>
      <c r="H40" s="49"/>
      <c r="I40" s="49"/>
      <c r="J40" s="49"/>
      <c r="K40" s="49"/>
      <c r="L40" s="49"/>
      <c r="M40" s="49"/>
      <c r="N40" s="49"/>
      <c r="O40" s="49"/>
      <c r="P40" s="49"/>
      <c r="Q40" s="49"/>
      <c r="R40" s="49"/>
      <c r="S40" s="49"/>
      <c r="T40" s="49"/>
      <c r="U40" s="49"/>
      <c r="V40" s="49"/>
      <c r="W40" s="49"/>
      <c r="X40" s="49"/>
      <c r="Y40" s="49"/>
      <c r="Z40" s="49"/>
      <c r="AA40" s="27"/>
      <c r="AB40" s="27"/>
      <c r="AC40" s="27"/>
      <c r="AD40" s="27"/>
      <c r="AE40" s="27"/>
      <c r="AF40" s="27"/>
      <c r="AG40" s="27"/>
      <c r="AH40" s="27"/>
      <c r="AI40" s="27"/>
      <c r="AJ40" s="27"/>
      <c r="AK40" s="27"/>
      <c r="AL40" s="27"/>
      <c r="AM40" s="34"/>
      <c r="AN40" s="27"/>
      <c r="AO40" s="27"/>
      <c r="AP40" s="27"/>
      <c r="AQ40" s="27"/>
      <c r="AR40" s="27"/>
      <c r="AS40" s="27"/>
      <c r="AT40" s="27"/>
      <c r="AU40" s="27"/>
      <c r="AV40" s="27"/>
      <c r="AW40" s="27"/>
      <c r="AX40" s="27"/>
    </row>
    <row r="41" spans="1:50" ht="14.25" customHeight="1" x14ac:dyDescent="0.25">
      <c r="A41" s="22">
        <v>34</v>
      </c>
      <c r="B41" s="23" t="str">
        <f>IF('DATA SISWA'!E47="","",'DATA SISWA'!E47)</f>
        <v/>
      </c>
      <c r="C41" s="49"/>
      <c r="D41" s="49"/>
      <c r="E41" s="49"/>
      <c r="F41" s="49"/>
      <c r="G41" s="49"/>
      <c r="H41" s="49"/>
      <c r="I41" s="49"/>
      <c r="J41" s="49"/>
      <c r="K41" s="49"/>
      <c r="L41" s="49"/>
      <c r="M41" s="49"/>
      <c r="N41" s="49"/>
      <c r="O41" s="49"/>
      <c r="P41" s="49"/>
      <c r="Q41" s="49"/>
      <c r="R41" s="49"/>
      <c r="S41" s="49"/>
      <c r="T41" s="49"/>
      <c r="U41" s="49"/>
      <c r="V41" s="49"/>
      <c r="W41" s="49"/>
      <c r="X41" s="49"/>
      <c r="Y41" s="49"/>
      <c r="Z41" s="49"/>
      <c r="AA41" s="28"/>
      <c r="AB41" s="28"/>
      <c r="AC41" s="28"/>
      <c r="AD41" s="28"/>
      <c r="AE41" s="28"/>
      <c r="AF41" s="28"/>
      <c r="AG41" s="28"/>
      <c r="AH41" s="28"/>
      <c r="AI41" s="28"/>
      <c r="AJ41" s="28"/>
      <c r="AK41" s="28"/>
      <c r="AL41" s="28"/>
      <c r="AM41" s="35"/>
      <c r="AN41" s="28"/>
      <c r="AO41" s="28"/>
      <c r="AP41" s="28"/>
      <c r="AQ41" s="28"/>
      <c r="AR41" s="28"/>
      <c r="AS41" s="28"/>
      <c r="AT41" s="28"/>
      <c r="AU41" s="28"/>
      <c r="AV41" s="28"/>
      <c r="AW41" s="28"/>
      <c r="AX41" s="28"/>
    </row>
    <row r="42" spans="1:50" ht="14.25" customHeight="1" x14ac:dyDescent="0.25">
      <c r="A42" s="22">
        <v>35</v>
      </c>
      <c r="B42" s="23" t="str">
        <f>IF('DATA SISWA'!E48="","",'DATA SISWA'!E48)</f>
        <v/>
      </c>
      <c r="C42" s="50"/>
      <c r="D42" s="50"/>
      <c r="E42" s="50"/>
      <c r="F42" s="50"/>
      <c r="G42" s="50"/>
      <c r="H42" s="50"/>
      <c r="I42" s="50"/>
      <c r="J42" s="50"/>
      <c r="K42" s="50"/>
      <c r="L42" s="50"/>
      <c r="M42" s="50"/>
      <c r="N42" s="50"/>
      <c r="O42" s="51"/>
      <c r="P42" s="52"/>
      <c r="Q42" s="52"/>
      <c r="R42" s="52"/>
      <c r="S42" s="52"/>
      <c r="T42" s="52"/>
      <c r="U42" s="52"/>
      <c r="V42" s="52"/>
      <c r="W42" s="52"/>
      <c r="X42" s="52"/>
      <c r="Y42" s="52"/>
      <c r="Z42" s="52"/>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row>
    <row r="43" spans="1:50" ht="14.25" customHeight="1" x14ac:dyDescent="0.25">
      <c r="A43" s="22">
        <v>36</v>
      </c>
      <c r="B43" s="23" t="str">
        <f>IF('DATA SISWA'!E49="","",'DATA SISWA'!E49)</f>
        <v/>
      </c>
      <c r="C43" s="50"/>
      <c r="D43" s="50"/>
      <c r="E43" s="50"/>
      <c r="F43" s="50"/>
      <c r="G43" s="50"/>
      <c r="H43" s="50"/>
      <c r="I43" s="50"/>
      <c r="J43" s="50"/>
      <c r="K43" s="50"/>
      <c r="L43" s="50"/>
      <c r="M43" s="50"/>
      <c r="N43" s="50"/>
      <c r="O43" s="51"/>
      <c r="P43" s="52"/>
      <c r="Q43" s="52"/>
      <c r="R43" s="52"/>
      <c r="S43" s="52"/>
      <c r="T43" s="52"/>
      <c r="U43" s="52"/>
      <c r="V43" s="52"/>
      <c r="W43" s="52"/>
      <c r="X43" s="52"/>
      <c r="Y43" s="52"/>
      <c r="Z43" s="52"/>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row>
    <row r="44" spans="1:50" ht="14.25" customHeight="1" x14ac:dyDescent="0.25">
      <c r="A44" s="22">
        <v>37</v>
      </c>
      <c r="B44" s="23" t="str">
        <f>IF('DATA SISWA'!E50="","",'DATA SISWA'!E50)</f>
        <v/>
      </c>
      <c r="C44" s="50"/>
      <c r="D44" s="50"/>
      <c r="E44" s="50"/>
      <c r="F44" s="50"/>
      <c r="G44" s="50"/>
      <c r="H44" s="50"/>
      <c r="I44" s="50"/>
      <c r="J44" s="50"/>
      <c r="K44" s="50"/>
      <c r="L44" s="50"/>
      <c r="M44" s="50"/>
      <c r="N44" s="50"/>
      <c r="O44" s="51"/>
      <c r="P44" s="52"/>
      <c r="Q44" s="52"/>
      <c r="R44" s="52"/>
      <c r="S44" s="52"/>
      <c r="T44" s="52"/>
      <c r="U44" s="52"/>
      <c r="V44" s="52"/>
      <c r="W44" s="52"/>
      <c r="X44" s="52"/>
      <c r="Y44" s="52"/>
      <c r="Z44" s="52"/>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row>
    <row r="45" spans="1:50" ht="14.25" customHeight="1" x14ac:dyDescent="0.25">
      <c r="A45" s="22">
        <v>38</v>
      </c>
      <c r="B45" s="23" t="str">
        <f>IF('DATA SISWA'!E51="","",'DATA SISWA'!E51)</f>
        <v/>
      </c>
      <c r="C45" s="50"/>
      <c r="D45" s="50"/>
      <c r="E45" s="50"/>
      <c r="F45" s="50"/>
      <c r="G45" s="50"/>
      <c r="H45" s="50"/>
      <c r="I45" s="50"/>
      <c r="J45" s="50"/>
      <c r="K45" s="50"/>
      <c r="L45" s="50"/>
      <c r="M45" s="50"/>
      <c r="N45" s="50"/>
      <c r="O45" s="51"/>
      <c r="P45" s="52"/>
      <c r="Q45" s="52"/>
      <c r="R45" s="52"/>
      <c r="S45" s="52"/>
      <c r="T45" s="52"/>
      <c r="U45" s="52"/>
      <c r="V45" s="52"/>
      <c r="W45" s="52"/>
      <c r="X45" s="52"/>
      <c r="Y45" s="52"/>
      <c r="Z45" s="52"/>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row>
    <row r="46" spans="1:50" ht="14.25" customHeight="1" x14ac:dyDescent="0.25">
      <c r="A46" s="22">
        <v>39</v>
      </c>
      <c r="B46" s="23" t="str">
        <f>IF('DATA SISWA'!E52="","",'DATA SISWA'!E52)</f>
        <v/>
      </c>
      <c r="C46" s="50"/>
      <c r="D46" s="50"/>
      <c r="E46" s="50"/>
      <c r="F46" s="50"/>
      <c r="G46" s="50"/>
      <c r="H46" s="50"/>
      <c r="I46" s="50"/>
      <c r="J46" s="50"/>
      <c r="K46" s="50"/>
      <c r="L46" s="50"/>
      <c r="M46" s="50"/>
      <c r="N46" s="50"/>
      <c r="O46" s="51"/>
      <c r="P46" s="52"/>
      <c r="Q46" s="52"/>
      <c r="R46" s="52"/>
      <c r="S46" s="52"/>
      <c r="T46" s="52"/>
      <c r="U46" s="52"/>
      <c r="V46" s="52"/>
      <c r="W46" s="52"/>
      <c r="X46" s="52"/>
      <c r="Y46" s="52"/>
      <c r="Z46" s="52"/>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row>
    <row r="47" spans="1:50" ht="14.25" customHeight="1" x14ac:dyDescent="0.25">
      <c r="A47" s="22">
        <v>40</v>
      </c>
      <c r="B47" s="23" t="str">
        <f>IF('DATA SISWA'!E53="","",'DATA SISWA'!E53)</f>
        <v/>
      </c>
      <c r="C47" s="25"/>
      <c r="D47" s="25"/>
      <c r="E47" s="25"/>
      <c r="F47" s="25"/>
      <c r="G47" s="25"/>
      <c r="H47" s="25"/>
      <c r="I47" s="25"/>
      <c r="J47" s="25"/>
      <c r="K47" s="25"/>
      <c r="L47" s="25"/>
      <c r="M47" s="25"/>
      <c r="N47" s="25"/>
      <c r="O47" s="26"/>
      <c r="P47" s="26"/>
      <c r="Q47" s="26"/>
      <c r="R47" s="26"/>
      <c r="S47" s="26"/>
      <c r="T47" s="26"/>
      <c r="U47" s="26"/>
      <c r="V47" s="26"/>
      <c r="W47" s="26"/>
      <c r="X47" s="26"/>
      <c r="Y47" s="26"/>
      <c r="Z47" s="26"/>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row>
    <row r="48" spans="1:50"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AM5:AP5"/>
    <mergeCell ref="AQ5:AT5"/>
    <mergeCell ref="AU5:AX5"/>
    <mergeCell ref="C2:N2"/>
    <mergeCell ref="C5:F5"/>
    <mergeCell ref="G5:J5"/>
    <mergeCell ref="K5:N5"/>
    <mergeCell ref="O5:R5"/>
    <mergeCell ref="S5:V5"/>
    <mergeCell ref="W5:Z5"/>
    <mergeCell ref="AM4:AX4"/>
    <mergeCell ref="A4:A5"/>
    <mergeCell ref="B4:B5"/>
    <mergeCell ref="C4:N4"/>
    <mergeCell ref="O4:Z4"/>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53" id="{4A4E9668-15DE-40FD-B296-D31BFCC44630}">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C47:AX47</xm:sqref>
        </x14:conditionalFormatting>
        <x14:conditionalFormatting xmlns:xm="http://schemas.microsoft.com/office/excel/2006/main">
          <x14:cfRule type="iconSet" priority="52" id="{87208F73-CD8D-4E9B-937E-08C7E668DC9D}">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C42:AX46 AQ8:AX41</xm:sqref>
        </x14:conditionalFormatting>
        <x14:conditionalFormatting xmlns:xm="http://schemas.microsoft.com/office/excel/2006/main">
          <x14:cfRule type="iconSet" priority="1" id="{C774E124-CD9B-4061-AD2F-FF4B7C8C9C78}">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C8:AP41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DIMENSI!$A$1:$A$6</xm:f>
          </x14:formula1>
          <xm:sqref>B4:B6</xm:sqref>
        </x14:dataValidation>
        <x14:dataValidation type="list" showInputMessage="1" showErrorMessage="1" xr:uid="{00000000-0002-0000-0400-000001000000}">
          <x14:formula1>
            <xm:f>DIMENSI!$C$7:$C$10</xm:f>
          </x14:formula1>
          <xm:sqref>C4:AX4</xm:sqref>
        </x14:dataValidation>
        <x14:dataValidation type="list" allowBlank="1" showInputMessage="1" showErrorMessage="1" xr:uid="{00000000-0002-0000-0400-000002000000}">
          <x14:formula1>
            <xm:f>DESKRIPSI!$C$13:$C$23</xm:f>
          </x14:formula1>
          <xm:sqref>C5:AX5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AX1001"/>
  <sheetViews>
    <sheetView view="pageBreakPreview" topLeftCell="A3" zoomScale="80" zoomScaleNormal="7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3.7109375" style="32" customWidth="1"/>
    <col min="15" max="50" width="3.7109375" customWidth="1"/>
  </cols>
  <sheetData>
    <row r="1" spans="1:50"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9" t="str">
        <f>BERKEBHINEKAAN!B2</f>
        <v>DESKRIPSI PROJEK 2 :</v>
      </c>
      <c r="C2" s="178"/>
      <c r="D2" s="178"/>
      <c r="E2" s="178"/>
      <c r="F2" s="178"/>
      <c r="G2" s="178"/>
      <c r="H2" s="178"/>
      <c r="I2" s="178"/>
      <c r="J2" s="178"/>
      <c r="K2" s="178"/>
      <c r="L2" s="178"/>
      <c r="M2" s="178"/>
      <c r="N2" s="178"/>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x14ac:dyDescent="0.25">
      <c r="A3" s="21"/>
      <c r="B3" s="21"/>
      <c r="C3" s="36">
        <v>3</v>
      </c>
      <c r="D3" s="36">
        <v>4</v>
      </c>
      <c r="E3" s="36">
        <v>5</v>
      </c>
      <c r="F3" s="36">
        <v>6</v>
      </c>
      <c r="G3" s="36">
        <v>7</v>
      </c>
      <c r="H3" s="36">
        <v>8</v>
      </c>
      <c r="I3" s="36">
        <v>9</v>
      </c>
      <c r="J3" s="36">
        <v>10</v>
      </c>
      <c r="K3" s="36">
        <v>11</v>
      </c>
      <c r="L3" s="36">
        <v>12</v>
      </c>
      <c r="M3" s="36">
        <v>13</v>
      </c>
      <c r="N3" s="36">
        <v>14</v>
      </c>
      <c r="O3" s="36">
        <v>15</v>
      </c>
      <c r="P3" s="36">
        <v>16</v>
      </c>
      <c r="Q3" s="36">
        <v>17</v>
      </c>
      <c r="R3" s="36">
        <v>18</v>
      </c>
      <c r="S3" s="36">
        <v>19</v>
      </c>
      <c r="T3" s="36">
        <v>20</v>
      </c>
      <c r="U3" s="36">
        <v>21</v>
      </c>
      <c r="V3" s="36">
        <v>22</v>
      </c>
      <c r="W3" s="36">
        <v>23</v>
      </c>
      <c r="X3" s="36">
        <v>24</v>
      </c>
      <c r="Y3" s="36">
        <v>25</v>
      </c>
      <c r="Z3" s="36">
        <v>26</v>
      </c>
      <c r="AA3" s="36">
        <v>27</v>
      </c>
      <c r="AB3" s="36">
        <v>28</v>
      </c>
      <c r="AC3" s="36">
        <v>29</v>
      </c>
      <c r="AD3" s="36">
        <v>30</v>
      </c>
      <c r="AE3" s="36">
        <v>31</v>
      </c>
      <c r="AF3" s="36">
        <v>32</v>
      </c>
      <c r="AG3" s="36">
        <v>33</v>
      </c>
      <c r="AH3" s="36">
        <v>34</v>
      </c>
      <c r="AI3" s="36">
        <v>35</v>
      </c>
      <c r="AJ3" s="36">
        <v>36</v>
      </c>
      <c r="AK3" s="36">
        <v>37</v>
      </c>
      <c r="AL3" s="36">
        <v>38</v>
      </c>
      <c r="AM3" s="36">
        <v>39</v>
      </c>
      <c r="AN3" s="36">
        <v>40</v>
      </c>
      <c r="AO3" s="36">
        <v>41</v>
      </c>
      <c r="AP3" s="36">
        <v>42</v>
      </c>
      <c r="AQ3" s="36">
        <v>43</v>
      </c>
      <c r="AR3" s="36">
        <v>44</v>
      </c>
      <c r="AS3" s="36">
        <v>45</v>
      </c>
      <c r="AT3" s="36">
        <v>46</v>
      </c>
      <c r="AU3" s="36">
        <v>47</v>
      </c>
      <c r="AV3" s="36">
        <v>48</v>
      </c>
      <c r="AW3" s="36">
        <v>49</v>
      </c>
      <c r="AX3" s="36">
        <v>50</v>
      </c>
    </row>
    <row r="4" spans="1:50" ht="14.25" customHeight="1" x14ac:dyDescent="0.25">
      <c r="A4" s="159" t="s">
        <v>17</v>
      </c>
      <c r="B4" s="161" t="s">
        <v>162</v>
      </c>
      <c r="C4" s="163" t="s">
        <v>77</v>
      </c>
      <c r="D4" s="164"/>
      <c r="E4" s="164"/>
      <c r="F4" s="164"/>
      <c r="G4" s="164"/>
      <c r="H4" s="164"/>
      <c r="I4" s="164"/>
      <c r="J4" s="164"/>
      <c r="K4" s="164"/>
      <c r="L4" s="164"/>
      <c r="M4" s="164"/>
      <c r="N4" s="164"/>
      <c r="O4" s="168" t="s">
        <v>80</v>
      </c>
      <c r="P4" s="168"/>
      <c r="Q4" s="168"/>
      <c r="R4" s="168"/>
      <c r="S4" s="168"/>
      <c r="T4" s="168"/>
      <c r="U4" s="168"/>
      <c r="V4" s="168"/>
      <c r="W4" s="168"/>
      <c r="X4" s="168"/>
      <c r="Y4" s="168"/>
      <c r="Z4" s="168"/>
      <c r="AA4" s="174" t="s">
        <v>82</v>
      </c>
      <c r="AB4" s="174"/>
      <c r="AC4" s="174"/>
      <c r="AD4" s="174"/>
      <c r="AE4" s="174"/>
      <c r="AF4" s="174"/>
      <c r="AG4" s="174"/>
      <c r="AH4" s="174"/>
      <c r="AI4" s="174"/>
      <c r="AJ4" s="174"/>
      <c r="AK4" s="174"/>
      <c r="AL4" s="174"/>
      <c r="AM4" s="175"/>
      <c r="AN4" s="169"/>
      <c r="AO4" s="169"/>
      <c r="AP4" s="169"/>
      <c r="AQ4" s="169"/>
      <c r="AR4" s="169"/>
      <c r="AS4" s="169"/>
      <c r="AT4" s="169"/>
      <c r="AU4" s="169"/>
      <c r="AV4" s="169"/>
      <c r="AW4" s="169"/>
      <c r="AX4" s="169"/>
    </row>
    <row r="5" spans="1:50" ht="60" customHeight="1" x14ac:dyDescent="0.25">
      <c r="A5" s="160"/>
      <c r="B5" s="162"/>
      <c r="C5" s="165" t="s">
        <v>79</v>
      </c>
      <c r="D5" s="166"/>
      <c r="E5" s="166"/>
      <c r="F5" s="167"/>
      <c r="G5" s="165"/>
      <c r="H5" s="166"/>
      <c r="I5" s="166"/>
      <c r="J5" s="167"/>
      <c r="K5" s="165"/>
      <c r="L5" s="166"/>
      <c r="M5" s="166"/>
      <c r="N5" s="167"/>
      <c r="O5" s="157" t="s">
        <v>81</v>
      </c>
      <c r="P5" s="157"/>
      <c r="Q5" s="157"/>
      <c r="R5" s="158"/>
      <c r="S5" s="157"/>
      <c r="T5" s="157"/>
      <c r="U5" s="157"/>
      <c r="V5" s="158"/>
      <c r="W5" s="157"/>
      <c r="X5" s="157"/>
      <c r="Y5" s="157"/>
      <c r="Z5" s="158"/>
      <c r="AA5" s="172" t="s">
        <v>83</v>
      </c>
      <c r="AB5" s="173"/>
      <c r="AC5" s="173"/>
      <c r="AD5" s="173"/>
      <c r="AE5" s="173"/>
      <c r="AF5" s="173"/>
      <c r="AG5" s="173"/>
      <c r="AH5" s="173"/>
      <c r="AI5" s="173"/>
      <c r="AJ5" s="173"/>
      <c r="AK5" s="173"/>
      <c r="AL5" s="173"/>
      <c r="AM5" s="170"/>
      <c r="AN5" s="171"/>
      <c r="AO5" s="171"/>
      <c r="AP5" s="171"/>
      <c r="AQ5" s="171"/>
      <c r="AR5" s="171"/>
      <c r="AS5" s="171"/>
      <c r="AT5" s="171"/>
      <c r="AU5" s="171"/>
      <c r="AV5" s="171"/>
      <c r="AW5" s="171"/>
      <c r="AX5" s="171"/>
    </row>
    <row r="6" spans="1:50" s="73" customFormat="1" ht="24" customHeight="1" x14ac:dyDescent="0.2">
      <c r="A6" s="71"/>
      <c r="B6" s="72"/>
      <c r="C6" s="154" t="str">
        <f>VLOOKUP(C5,DESKRIPSI!$C$2:$E$47,3,0)</f>
        <v>Mengumpulkan, mengklasifikasikan, membandingkan dan memilih informasi dan gagasan dari berbagai sumber.</v>
      </c>
      <c r="D6" s="155"/>
      <c r="E6" s="155"/>
      <c r="F6" s="156"/>
      <c r="G6" s="154" t="e">
        <f>VLOOKUP(G5,DESKRIPSI!$C$2:$E$47,3,0)</f>
        <v>#N/A</v>
      </c>
      <c r="H6" s="155"/>
      <c r="I6" s="155"/>
      <c r="J6" s="156"/>
      <c r="K6" s="154" t="e">
        <f>VLOOKUP(K5,DESKRIPSI!$C$2:$E$47,3,0)</f>
        <v>#N/A</v>
      </c>
      <c r="L6" s="155"/>
      <c r="M6" s="155"/>
      <c r="N6" s="156"/>
      <c r="O6" s="148" t="str">
        <f>VLOOKUP(O5,DESKRIPSI!$C$1:$E$48,3,0)</f>
        <v>Menjelaskan alasan yang relevan dalam penyelesaian masalah dan pengambilan keputusan</v>
      </c>
      <c r="P6" s="149"/>
      <c r="Q6" s="149"/>
      <c r="R6" s="150"/>
      <c r="S6" s="148" t="e">
        <f>VLOOKUP(S5,DESKRIPSI!$C$1:$E$48,3,0)</f>
        <v>#N/A</v>
      </c>
      <c r="T6" s="149"/>
      <c r="U6" s="149"/>
      <c r="V6" s="150"/>
      <c r="W6" s="148" t="e">
        <f>VLOOKUP(W5,DESKRIPSI!$C$1:$E$48,3,0)</f>
        <v>#N/A</v>
      </c>
      <c r="X6" s="149"/>
      <c r="Y6" s="149"/>
      <c r="Z6" s="150"/>
      <c r="AA6" s="151" t="str">
        <f>VLOOKUP(AA5,DESKRIPSI!$C$1:$E$48,3,0)</f>
        <v>Menyampaikan apa yang sedang dipikirkan dan menjelaskan alasan dari hal yang dipikirkan</v>
      </c>
      <c r="AB6" s="152"/>
      <c r="AC6" s="152"/>
      <c r="AD6" s="153"/>
      <c r="AE6" s="151" t="e">
        <f>VLOOKUP(AE5,DESKRIPSI!$C$1:$E$48,3,0)</f>
        <v>#N/A</v>
      </c>
      <c r="AF6" s="152"/>
      <c r="AG6" s="152"/>
      <c r="AH6" s="153"/>
      <c r="AI6" s="151" t="e">
        <f>VLOOKUP(AI5,DESKRIPSI!$C$1:$E$48,3,0)</f>
        <v>#N/A</v>
      </c>
      <c r="AJ6" s="152"/>
      <c r="AK6" s="152"/>
      <c r="AL6" s="153"/>
      <c r="AM6" s="145" t="e">
        <f>VLOOKUP(AM5,DESKRIPSI!$C$1:$E$48,3,0)</f>
        <v>#N/A</v>
      </c>
      <c r="AN6" s="146"/>
      <c r="AO6" s="146"/>
      <c r="AP6" s="147"/>
      <c r="AQ6" s="145" t="e">
        <f>VLOOKUP(AQ5,DESKRIPSI!$C$1:$E$48,3,0)</f>
        <v>#N/A</v>
      </c>
      <c r="AR6" s="146"/>
      <c r="AS6" s="146"/>
      <c r="AT6" s="147"/>
      <c r="AU6" s="145" t="e">
        <f>VLOOKUP(AU5,DESKRIPSI!$C$1:$E$48,3,0)</f>
        <v>#N/A</v>
      </c>
      <c r="AV6" s="146"/>
      <c r="AW6" s="146"/>
      <c r="AX6" s="147"/>
    </row>
    <row r="7" spans="1:50" ht="27" customHeight="1" x14ac:dyDescent="0.25">
      <c r="A7" s="24"/>
      <c r="B7" s="30"/>
      <c r="C7" s="33" t="s">
        <v>95</v>
      </c>
      <c r="D7" s="33" t="s">
        <v>97</v>
      </c>
      <c r="E7" s="33" t="s">
        <v>96</v>
      </c>
      <c r="F7" s="33" t="s">
        <v>151</v>
      </c>
      <c r="G7" s="33" t="s">
        <v>95</v>
      </c>
      <c r="H7" s="33" t="s">
        <v>97</v>
      </c>
      <c r="I7" s="33" t="s">
        <v>96</v>
      </c>
      <c r="J7" s="33" t="s">
        <v>151</v>
      </c>
      <c r="K7" s="33" t="s">
        <v>95</v>
      </c>
      <c r="L7" s="33" t="s">
        <v>97</v>
      </c>
      <c r="M7" s="33" t="s">
        <v>96</v>
      </c>
      <c r="N7" s="33" t="s">
        <v>151</v>
      </c>
      <c r="O7" s="33" t="s">
        <v>95</v>
      </c>
      <c r="P7" s="33" t="s">
        <v>97</v>
      </c>
      <c r="Q7" s="33" t="s">
        <v>96</v>
      </c>
      <c r="R7" s="33" t="s">
        <v>151</v>
      </c>
      <c r="S7" s="33" t="s">
        <v>95</v>
      </c>
      <c r="T7" s="33" t="s">
        <v>97</v>
      </c>
      <c r="U7" s="33" t="s">
        <v>96</v>
      </c>
      <c r="V7" s="33" t="s">
        <v>151</v>
      </c>
      <c r="W7" s="33" t="s">
        <v>95</v>
      </c>
      <c r="X7" s="33" t="s">
        <v>97</v>
      </c>
      <c r="Y7" s="33" t="s">
        <v>96</v>
      </c>
      <c r="Z7" s="33" t="s">
        <v>151</v>
      </c>
      <c r="AA7" s="33" t="s">
        <v>95</v>
      </c>
      <c r="AB7" s="33" t="s">
        <v>97</v>
      </c>
      <c r="AC7" s="33" t="s">
        <v>96</v>
      </c>
      <c r="AD7" s="33" t="s">
        <v>151</v>
      </c>
      <c r="AE7" s="33" t="s">
        <v>95</v>
      </c>
      <c r="AF7" s="33" t="s">
        <v>97</v>
      </c>
      <c r="AG7" s="33" t="s">
        <v>96</v>
      </c>
      <c r="AH7" s="33" t="s">
        <v>151</v>
      </c>
      <c r="AI7" s="33" t="s">
        <v>95</v>
      </c>
      <c r="AJ7" s="33" t="s">
        <v>97</v>
      </c>
      <c r="AK7" s="33" t="s">
        <v>96</v>
      </c>
      <c r="AL7" s="33" t="s">
        <v>151</v>
      </c>
      <c r="AM7" s="33" t="s">
        <v>95</v>
      </c>
      <c r="AN7" s="33" t="s">
        <v>97</v>
      </c>
      <c r="AO7" s="33" t="s">
        <v>96</v>
      </c>
      <c r="AP7" s="33" t="s">
        <v>151</v>
      </c>
      <c r="AQ7" s="33" t="s">
        <v>95</v>
      </c>
      <c r="AR7" s="33" t="s">
        <v>97</v>
      </c>
      <c r="AS7" s="33" t="s">
        <v>96</v>
      </c>
      <c r="AT7" s="33" t="s">
        <v>151</v>
      </c>
      <c r="AU7" s="33" t="s">
        <v>95</v>
      </c>
      <c r="AV7" s="33" t="s">
        <v>97</v>
      </c>
      <c r="AW7" s="33" t="s">
        <v>96</v>
      </c>
      <c r="AX7" s="33" t="s">
        <v>151</v>
      </c>
    </row>
    <row r="8" spans="1:50" ht="14.25" customHeight="1" x14ac:dyDescent="0.25">
      <c r="A8" s="22">
        <v>1</v>
      </c>
      <c r="B8" s="23" t="str">
        <f>IF('DATA SISWA'!E14="","",'DATA SISWA'!E14)</f>
        <v>AHZA BAGAS RAMADHAN</v>
      </c>
      <c r="C8" s="49"/>
      <c r="D8" s="49"/>
      <c r="E8" s="49"/>
      <c r="F8" s="49"/>
      <c r="G8" s="49"/>
      <c r="H8" s="49"/>
      <c r="I8" s="49"/>
      <c r="J8" s="49"/>
      <c r="K8" s="49"/>
      <c r="L8" s="49"/>
      <c r="M8" s="49"/>
      <c r="N8" s="49"/>
      <c r="O8" s="49"/>
      <c r="P8" s="49"/>
      <c r="Q8" s="49"/>
      <c r="R8" s="49"/>
      <c r="S8" s="49"/>
      <c r="T8" s="49"/>
      <c r="U8" s="49"/>
      <c r="V8" s="49"/>
      <c r="W8" s="49"/>
      <c r="X8" s="49"/>
      <c r="Y8" s="49"/>
      <c r="Z8" s="49"/>
      <c r="AA8" s="27"/>
      <c r="AB8" s="27"/>
      <c r="AC8" s="27"/>
      <c r="AD8" s="27"/>
      <c r="AE8" s="27"/>
      <c r="AF8" s="27"/>
      <c r="AG8" s="27"/>
      <c r="AH8" s="27"/>
      <c r="AI8" s="27"/>
      <c r="AJ8" s="27"/>
      <c r="AK8" s="27"/>
      <c r="AL8" s="27"/>
      <c r="AM8" s="34"/>
      <c r="AN8" s="27"/>
      <c r="AO8" s="27"/>
      <c r="AP8" s="27"/>
      <c r="AQ8" s="27"/>
      <c r="AR8" s="27"/>
      <c r="AS8" s="27"/>
      <c r="AT8" s="27"/>
      <c r="AU8" s="27"/>
      <c r="AV8" s="27"/>
      <c r="AW8" s="27"/>
      <c r="AX8" s="27"/>
    </row>
    <row r="9" spans="1:50" ht="14.25" customHeight="1" x14ac:dyDescent="0.25">
      <c r="A9" s="22">
        <v>2</v>
      </c>
      <c r="B9" s="23" t="str">
        <f>IF('DATA SISWA'!E15="","",'DATA SISWA'!E15)</f>
        <v>AISHA KHAIRINA SHALIHA</v>
      </c>
      <c r="C9" s="49"/>
      <c r="D9" s="49"/>
      <c r="E9" s="49"/>
      <c r="F9" s="49"/>
      <c r="G9" s="49"/>
      <c r="H9" s="49"/>
      <c r="I9" s="49"/>
      <c r="J9" s="49"/>
      <c r="K9" s="49"/>
      <c r="L9" s="49"/>
      <c r="M9" s="49"/>
      <c r="N9" s="49"/>
      <c r="O9" s="49"/>
      <c r="P9" s="49"/>
      <c r="Q9" s="49"/>
      <c r="R9" s="49"/>
      <c r="S9" s="49"/>
      <c r="T9" s="49"/>
      <c r="U9" s="49"/>
      <c r="V9" s="49"/>
      <c r="W9" s="49"/>
      <c r="X9" s="49"/>
      <c r="Y9" s="49"/>
      <c r="Z9" s="49"/>
      <c r="AA9" s="27"/>
      <c r="AB9" s="27"/>
      <c r="AC9" s="27"/>
      <c r="AD9" s="27"/>
      <c r="AE9" s="27"/>
      <c r="AF9" s="27"/>
      <c r="AG9" s="27"/>
      <c r="AH9" s="27"/>
      <c r="AI9" s="27"/>
      <c r="AJ9" s="27"/>
      <c r="AK9" s="27"/>
      <c r="AL9" s="27"/>
      <c r="AM9" s="34"/>
      <c r="AN9" s="27"/>
      <c r="AO9" s="27"/>
      <c r="AP9" s="27"/>
      <c r="AQ9" s="27"/>
      <c r="AR9" s="27"/>
      <c r="AS9" s="27"/>
      <c r="AT9" s="27"/>
      <c r="AU9" s="27"/>
      <c r="AV9" s="27"/>
      <c r="AW9" s="27"/>
      <c r="AX9" s="27"/>
    </row>
    <row r="10" spans="1:50" ht="14.25" customHeight="1" x14ac:dyDescent="0.25">
      <c r="A10" s="22">
        <v>3</v>
      </c>
      <c r="B10" s="23" t="str">
        <f>IF('DATA SISWA'!E16="","",'DATA SISWA'!E16)</f>
        <v>ALYSHA KIRANA BESTARI</v>
      </c>
      <c r="C10" s="49"/>
      <c r="D10" s="49"/>
      <c r="E10" s="49"/>
      <c r="F10" s="49"/>
      <c r="G10" s="49"/>
      <c r="H10" s="49"/>
      <c r="I10" s="49"/>
      <c r="J10" s="49"/>
      <c r="K10" s="49"/>
      <c r="L10" s="49"/>
      <c r="M10" s="49"/>
      <c r="N10" s="49"/>
      <c r="O10" s="49"/>
      <c r="P10" s="49"/>
      <c r="Q10" s="49"/>
      <c r="R10" s="49"/>
      <c r="S10" s="49"/>
      <c r="T10" s="49"/>
      <c r="U10" s="49"/>
      <c r="V10" s="49"/>
      <c r="W10" s="49"/>
      <c r="X10" s="49"/>
      <c r="Y10" s="49"/>
      <c r="Z10" s="49"/>
      <c r="AA10" s="27"/>
      <c r="AB10" s="27"/>
      <c r="AC10" s="27"/>
      <c r="AD10" s="27"/>
      <c r="AE10" s="27"/>
      <c r="AF10" s="27"/>
      <c r="AG10" s="27"/>
      <c r="AH10" s="27"/>
      <c r="AI10" s="27"/>
      <c r="AJ10" s="27"/>
      <c r="AK10" s="27"/>
      <c r="AL10" s="27"/>
      <c r="AM10" s="34"/>
      <c r="AN10" s="27"/>
      <c r="AO10" s="27"/>
      <c r="AP10" s="27"/>
      <c r="AQ10" s="27"/>
      <c r="AR10" s="27"/>
      <c r="AS10" s="27"/>
      <c r="AT10" s="27"/>
      <c r="AU10" s="27"/>
      <c r="AV10" s="27"/>
      <c r="AW10" s="27"/>
      <c r="AX10" s="27"/>
    </row>
    <row r="11" spans="1:50" ht="14.25" customHeight="1" x14ac:dyDescent="0.25">
      <c r="A11" s="22">
        <v>4</v>
      </c>
      <c r="B11" s="23" t="str">
        <f>IF('DATA SISWA'!E17="","",'DATA SISWA'!E17)</f>
        <v/>
      </c>
      <c r="C11" s="49"/>
      <c r="D11" s="49"/>
      <c r="E11" s="49"/>
      <c r="F11" s="49"/>
      <c r="G11" s="49"/>
      <c r="H11" s="49"/>
      <c r="I11" s="49"/>
      <c r="J11" s="49"/>
      <c r="K11" s="49"/>
      <c r="L11" s="49"/>
      <c r="M11" s="49"/>
      <c r="N11" s="49"/>
      <c r="O11" s="49"/>
      <c r="P11" s="49"/>
      <c r="Q11" s="49"/>
      <c r="R11" s="49"/>
      <c r="S11" s="49"/>
      <c r="T11" s="49"/>
      <c r="U11" s="49"/>
      <c r="V11" s="49"/>
      <c r="W11" s="49"/>
      <c r="X11" s="49"/>
      <c r="Y11" s="49"/>
      <c r="Z11" s="49"/>
      <c r="AA11" s="27"/>
      <c r="AB11" s="27"/>
      <c r="AC11" s="27"/>
      <c r="AD11" s="27"/>
      <c r="AE11" s="27"/>
      <c r="AF11" s="27"/>
      <c r="AG11" s="27"/>
      <c r="AH11" s="27"/>
      <c r="AI11" s="27"/>
      <c r="AJ11" s="27"/>
      <c r="AK11" s="27"/>
      <c r="AL11" s="27"/>
      <c r="AM11" s="34"/>
      <c r="AN11" s="27"/>
      <c r="AO11" s="27"/>
      <c r="AP11" s="27"/>
      <c r="AQ11" s="27"/>
      <c r="AR11" s="27"/>
      <c r="AS11" s="27"/>
      <c r="AT11" s="27"/>
      <c r="AU11" s="27"/>
      <c r="AV11" s="27"/>
      <c r="AW11" s="27"/>
      <c r="AX11" s="27"/>
    </row>
    <row r="12" spans="1:50" ht="14.25" customHeight="1" x14ac:dyDescent="0.25">
      <c r="A12" s="22">
        <v>5</v>
      </c>
      <c r="B12" s="23" t="str">
        <f>IF('DATA SISWA'!E18="","",'DATA SISWA'!E18)</f>
        <v/>
      </c>
      <c r="C12" s="49"/>
      <c r="D12" s="49"/>
      <c r="E12" s="49"/>
      <c r="F12" s="49"/>
      <c r="G12" s="49"/>
      <c r="H12" s="49"/>
      <c r="I12" s="49"/>
      <c r="J12" s="49"/>
      <c r="K12" s="49"/>
      <c r="L12" s="49"/>
      <c r="M12" s="49"/>
      <c r="N12" s="49"/>
      <c r="O12" s="49"/>
      <c r="P12" s="49"/>
      <c r="Q12" s="49"/>
      <c r="R12" s="49"/>
      <c r="S12" s="49"/>
      <c r="T12" s="49"/>
      <c r="U12" s="49"/>
      <c r="V12" s="49"/>
      <c r="W12" s="49"/>
      <c r="X12" s="49"/>
      <c r="Y12" s="49"/>
      <c r="Z12" s="49"/>
      <c r="AA12" s="27"/>
      <c r="AB12" s="27"/>
      <c r="AC12" s="27"/>
      <c r="AD12" s="27"/>
      <c r="AE12" s="27"/>
      <c r="AF12" s="27"/>
      <c r="AG12" s="27"/>
      <c r="AH12" s="27"/>
      <c r="AI12" s="27"/>
      <c r="AJ12" s="27"/>
      <c r="AK12" s="27"/>
      <c r="AL12" s="27"/>
      <c r="AM12" s="34"/>
      <c r="AN12" s="27"/>
      <c r="AO12" s="27"/>
      <c r="AP12" s="27"/>
      <c r="AQ12" s="27"/>
      <c r="AR12" s="27"/>
      <c r="AS12" s="27"/>
      <c r="AT12" s="27"/>
      <c r="AU12" s="27"/>
      <c r="AV12" s="27"/>
      <c r="AW12" s="27"/>
      <c r="AX12" s="27"/>
    </row>
    <row r="13" spans="1:50" ht="14.25" customHeight="1" x14ac:dyDescent="0.25">
      <c r="A13" s="22">
        <v>6</v>
      </c>
      <c r="B13" s="23" t="str">
        <f>IF('DATA SISWA'!E19="","",'DATA SISWA'!E19)</f>
        <v/>
      </c>
      <c r="C13" s="49"/>
      <c r="D13" s="49"/>
      <c r="E13" s="49"/>
      <c r="F13" s="49"/>
      <c r="G13" s="49"/>
      <c r="H13" s="49"/>
      <c r="I13" s="49"/>
      <c r="J13" s="49"/>
      <c r="K13" s="49"/>
      <c r="L13" s="49"/>
      <c r="M13" s="49"/>
      <c r="N13" s="49"/>
      <c r="O13" s="49"/>
      <c r="P13" s="49"/>
      <c r="Q13" s="49"/>
      <c r="R13" s="49"/>
      <c r="S13" s="49"/>
      <c r="T13" s="49"/>
      <c r="U13" s="49"/>
      <c r="V13" s="49"/>
      <c r="W13" s="49"/>
      <c r="X13" s="49"/>
      <c r="Y13" s="49"/>
      <c r="Z13" s="49"/>
      <c r="AA13" s="27"/>
      <c r="AB13" s="27"/>
      <c r="AC13" s="27"/>
      <c r="AD13" s="27"/>
      <c r="AE13" s="27"/>
      <c r="AF13" s="27"/>
      <c r="AG13" s="27"/>
      <c r="AH13" s="27"/>
      <c r="AI13" s="27"/>
      <c r="AJ13" s="27"/>
      <c r="AK13" s="27"/>
      <c r="AL13" s="27"/>
      <c r="AM13" s="34"/>
      <c r="AN13" s="27"/>
      <c r="AO13" s="27"/>
      <c r="AP13" s="27"/>
      <c r="AQ13" s="27"/>
      <c r="AR13" s="27"/>
      <c r="AS13" s="27"/>
      <c r="AT13" s="27"/>
      <c r="AU13" s="27"/>
      <c r="AV13" s="27"/>
      <c r="AW13" s="27"/>
      <c r="AX13" s="27"/>
    </row>
    <row r="14" spans="1:50" ht="14.25" customHeight="1" x14ac:dyDescent="0.25">
      <c r="A14" s="22">
        <v>7</v>
      </c>
      <c r="B14" s="23" t="str">
        <f>IF('DATA SISWA'!E20="","",'DATA SISWA'!E20)</f>
        <v/>
      </c>
      <c r="C14" s="49"/>
      <c r="D14" s="49"/>
      <c r="E14" s="49"/>
      <c r="F14" s="49"/>
      <c r="G14" s="49"/>
      <c r="H14" s="49"/>
      <c r="I14" s="49"/>
      <c r="J14" s="49"/>
      <c r="K14" s="49"/>
      <c r="L14" s="49"/>
      <c r="M14" s="49"/>
      <c r="N14" s="49"/>
      <c r="O14" s="49"/>
      <c r="P14" s="49"/>
      <c r="Q14" s="49"/>
      <c r="R14" s="49"/>
      <c r="S14" s="49"/>
      <c r="T14" s="49"/>
      <c r="U14" s="49"/>
      <c r="V14" s="49"/>
      <c r="W14" s="49"/>
      <c r="X14" s="49"/>
      <c r="Y14" s="49"/>
      <c r="Z14" s="49"/>
      <c r="AA14" s="27"/>
      <c r="AB14" s="27"/>
      <c r="AC14" s="27"/>
      <c r="AD14" s="27"/>
      <c r="AE14" s="27"/>
      <c r="AF14" s="27"/>
      <c r="AG14" s="27"/>
      <c r="AH14" s="27"/>
      <c r="AI14" s="27"/>
      <c r="AJ14" s="27"/>
      <c r="AK14" s="27"/>
      <c r="AL14" s="27"/>
      <c r="AM14" s="34"/>
      <c r="AN14" s="27"/>
      <c r="AO14" s="27"/>
      <c r="AP14" s="27"/>
      <c r="AQ14" s="27"/>
      <c r="AR14" s="27"/>
      <c r="AS14" s="27"/>
      <c r="AT14" s="27"/>
      <c r="AU14" s="27"/>
      <c r="AV14" s="27"/>
      <c r="AW14" s="27"/>
      <c r="AX14" s="27"/>
    </row>
    <row r="15" spans="1:50" ht="14.25" customHeight="1" x14ac:dyDescent="0.25">
      <c r="A15" s="22">
        <v>8</v>
      </c>
      <c r="B15" s="23" t="str">
        <f>IF('DATA SISWA'!E21="","",'DATA SISWA'!E21)</f>
        <v/>
      </c>
      <c r="C15" s="49"/>
      <c r="D15" s="49"/>
      <c r="E15" s="49"/>
      <c r="F15" s="49"/>
      <c r="G15" s="49"/>
      <c r="H15" s="49"/>
      <c r="I15" s="49"/>
      <c r="J15" s="49"/>
      <c r="K15" s="49"/>
      <c r="L15" s="49"/>
      <c r="M15" s="49"/>
      <c r="N15" s="49"/>
      <c r="O15" s="49"/>
      <c r="P15" s="49"/>
      <c r="Q15" s="49"/>
      <c r="R15" s="49"/>
      <c r="S15" s="49"/>
      <c r="T15" s="49"/>
      <c r="U15" s="49"/>
      <c r="V15" s="49"/>
      <c r="W15" s="49"/>
      <c r="X15" s="49"/>
      <c r="Y15" s="49"/>
      <c r="Z15" s="49"/>
      <c r="AA15" s="27"/>
      <c r="AB15" s="27"/>
      <c r="AC15" s="27"/>
      <c r="AD15" s="27"/>
      <c r="AE15" s="27"/>
      <c r="AF15" s="27"/>
      <c r="AG15" s="27"/>
      <c r="AH15" s="27"/>
      <c r="AI15" s="27"/>
      <c r="AJ15" s="27"/>
      <c r="AK15" s="27"/>
      <c r="AL15" s="27"/>
      <c r="AM15" s="34"/>
      <c r="AN15" s="27"/>
      <c r="AO15" s="27"/>
      <c r="AP15" s="27"/>
      <c r="AQ15" s="27"/>
      <c r="AR15" s="27"/>
      <c r="AS15" s="27"/>
      <c r="AT15" s="27"/>
      <c r="AU15" s="27"/>
      <c r="AV15" s="27"/>
      <c r="AW15" s="27"/>
      <c r="AX15" s="27"/>
    </row>
    <row r="16" spans="1:50" ht="14.25" customHeight="1" x14ac:dyDescent="0.25">
      <c r="A16" s="22">
        <v>9</v>
      </c>
      <c r="B16" s="23" t="str">
        <f>IF('DATA SISWA'!E22="","",'DATA SISWA'!E22)</f>
        <v/>
      </c>
      <c r="C16" s="49"/>
      <c r="D16" s="49"/>
      <c r="E16" s="49"/>
      <c r="F16" s="49"/>
      <c r="G16" s="49"/>
      <c r="H16" s="49"/>
      <c r="I16" s="49"/>
      <c r="J16" s="49"/>
      <c r="K16" s="49"/>
      <c r="L16" s="49"/>
      <c r="M16" s="49"/>
      <c r="N16" s="49"/>
      <c r="O16" s="49"/>
      <c r="P16" s="49"/>
      <c r="Q16" s="49"/>
      <c r="R16" s="49"/>
      <c r="S16" s="49"/>
      <c r="T16" s="49"/>
      <c r="U16" s="49"/>
      <c r="V16" s="49"/>
      <c r="W16" s="49"/>
      <c r="X16" s="49"/>
      <c r="Y16" s="49"/>
      <c r="Z16" s="49"/>
      <c r="AA16" s="27"/>
      <c r="AB16" s="27"/>
      <c r="AC16" s="27"/>
      <c r="AD16" s="27"/>
      <c r="AE16" s="27"/>
      <c r="AF16" s="27"/>
      <c r="AG16" s="27"/>
      <c r="AH16" s="27"/>
      <c r="AI16" s="27"/>
      <c r="AJ16" s="27"/>
      <c r="AK16" s="27"/>
      <c r="AL16" s="27"/>
      <c r="AM16" s="34"/>
      <c r="AN16" s="27"/>
      <c r="AO16" s="27"/>
      <c r="AP16" s="27"/>
      <c r="AQ16" s="27"/>
      <c r="AR16" s="27"/>
      <c r="AS16" s="27"/>
      <c r="AT16" s="27"/>
      <c r="AU16" s="27"/>
      <c r="AV16" s="27"/>
      <c r="AW16" s="27"/>
      <c r="AX16" s="27"/>
    </row>
    <row r="17" spans="1:50" ht="14.25" customHeight="1" x14ac:dyDescent="0.25">
      <c r="A17" s="22">
        <v>10</v>
      </c>
      <c r="B17" s="23" t="str">
        <f>IF('DATA SISWA'!E23="","",'DATA SISWA'!E23)</f>
        <v/>
      </c>
      <c r="C17" s="49"/>
      <c r="D17" s="49"/>
      <c r="E17" s="49"/>
      <c r="F17" s="49"/>
      <c r="G17" s="49"/>
      <c r="H17" s="49"/>
      <c r="I17" s="49"/>
      <c r="J17" s="49"/>
      <c r="K17" s="49"/>
      <c r="L17" s="49"/>
      <c r="M17" s="49"/>
      <c r="N17" s="49"/>
      <c r="O17" s="49"/>
      <c r="P17" s="49"/>
      <c r="Q17" s="49"/>
      <c r="R17" s="49"/>
      <c r="S17" s="49"/>
      <c r="T17" s="49"/>
      <c r="U17" s="49"/>
      <c r="V17" s="49"/>
      <c r="W17" s="49"/>
      <c r="X17" s="49"/>
      <c r="Y17" s="49"/>
      <c r="Z17" s="49"/>
      <c r="AA17" s="27"/>
      <c r="AB17" s="27"/>
      <c r="AC17" s="27"/>
      <c r="AD17" s="27"/>
      <c r="AE17" s="27"/>
      <c r="AF17" s="27"/>
      <c r="AG17" s="27"/>
      <c r="AH17" s="27"/>
      <c r="AI17" s="27"/>
      <c r="AJ17" s="27"/>
      <c r="AK17" s="27"/>
      <c r="AL17" s="27"/>
      <c r="AM17" s="34"/>
      <c r="AN17" s="27"/>
      <c r="AO17" s="27"/>
      <c r="AP17" s="27"/>
      <c r="AQ17" s="27"/>
      <c r="AR17" s="27"/>
      <c r="AS17" s="27"/>
      <c r="AT17" s="27"/>
      <c r="AU17" s="27"/>
      <c r="AV17" s="27"/>
      <c r="AW17" s="27"/>
      <c r="AX17" s="27"/>
    </row>
    <row r="18" spans="1:50" ht="14.25" customHeight="1" x14ac:dyDescent="0.25">
      <c r="A18" s="22">
        <v>11</v>
      </c>
      <c r="B18" s="23" t="str">
        <f>IF('DATA SISWA'!E24="","",'DATA SISWA'!E24)</f>
        <v/>
      </c>
      <c r="C18" s="49"/>
      <c r="D18" s="49"/>
      <c r="E18" s="49"/>
      <c r="F18" s="49"/>
      <c r="G18" s="49"/>
      <c r="H18" s="49"/>
      <c r="I18" s="49"/>
      <c r="J18" s="49"/>
      <c r="K18" s="49"/>
      <c r="L18" s="49"/>
      <c r="M18" s="49"/>
      <c r="N18" s="49"/>
      <c r="O18" s="49"/>
      <c r="P18" s="49"/>
      <c r="Q18" s="49"/>
      <c r="R18" s="49"/>
      <c r="S18" s="49"/>
      <c r="T18" s="49"/>
      <c r="U18" s="49"/>
      <c r="V18" s="49"/>
      <c r="W18" s="49"/>
      <c r="X18" s="49"/>
      <c r="Y18" s="49"/>
      <c r="Z18" s="49"/>
      <c r="AA18" s="27"/>
      <c r="AB18" s="27"/>
      <c r="AC18" s="27"/>
      <c r="AD18" s="27"/>
      <c r="AE18" s="27"/>
      <c r="AF18" s="27"/>
      <c r="AG18" s="27"/>
      <c r="AH18" s="27"/>
      <c r="AI18" s="27"/>
      <c r="AJ18" s="27"/>
      <c r="AK18" s="27"/>
      <c r="AL18" s="27"/>
      <c r="AM18" s="34"/>
      <c r="AN18" s="27"/>
      <c r="AO18" s="27"/>
      <c r="AP18" s="27"/>
      <c r="AQ18" s="27"/>
      <c r="AR18" s="27"/>
      <c r="AS18" s="27"/>
      <c r="AT18" s="27"/>
      <c r="AU18" s="27"/>
      <c r="AV18" s="27"/>
      <c r="AW18" s="27"/>
      <c r="AX18" s="27"/>
    </row>
    <row r="19" spans="1:50" ht="14.25" customHeight="1" x14ac:dyDescent="0.25">
      <c r="A19" s="22">
        <v>12</v>
      </c>
      <c r="B19" s="23" t="str">
        <f>IF('DATA SISWA'!E25="","",'DATA SISWA'!E25)</f>
        <v/>
      </c>
      <c r="C19" s="49"/>
      <c r="D19" s="49"/>
      <c r="E19" s="49"/>
      <c r="F19" s="49"/>
      <c r="G19" s="49"/>
      <c r="H19" s="49"/>
      <c r="I19" s="49"/>
      <c r="J19" s="49"/>
      <c r="K19" s="49"/>
      <c r="L19" s="49"/>
      <c r="M19" s="49"/>
      <c r="N19" s="49"/>
      <c r="O19" s="49"/>
      <c r="P19" s="49"/>
      <c r="Q19" s="49"/>
      <c r="R19" s="49"/>
      <c r="S19" s="49"/>
      <c r="T19" s="49"/>
      <c r="U19" s="49"/>
      <c r="V19" s="49"/>
      <c r="W19" s="49"/>
      <c r="X19" s="49"/>
      <c r="Y19" s="49"/>
      <c r="Z19" s="49"/>
      <c r="AA19" s="27"/>
      <c r="AB19" s="27"/>
      <c r="AC19" s="27"/>
      <c r="AD19" s="27"/>
      <c r="AE19" s="27"/>
      <c r="AF19" s="27"/>
      <c r="AG19" s="27"/>
      <c r="AH19" s="27"/>
      <c r="AI19" s="27"/>
      <c r="AJ19" s="27"/>
      <c r="AK19" s="27"/>
      <c r="AL19" s="27"/>
      <c r="AM19" s="34"/>
      <c r="AN19" s="27"/>
      <c r="AO19" s="27"/>
      <c r="AP19" s="27"/>
      <c r="AQ19" s="27"/>
      <c r="AR19" s="27"/>
      <c r="AS19" s="27"/>
      <c r="AT19" s="27"/>
      <c r="AU19" s="27"/>
      <c r="AV19" s="27"/>
      <c r="AW19" s="27"/>
      <c r="AX19" s="27"/>
    </row>
    <row r="20" spans="1:50" ht="14.25" customHeight="1" x14ac:dyDescent="0.25">
      <c r="A20" s="22">
        <v>13</v>
      </c>
      <c r="B20" s="23" t="str">
        <f>IF('DATA SISWA'!E26="","",'DATA SISWA'!E26)</f>
        <v/>
      </c>
      <c r="C20" s="49"/>
      <c r="D20" s="49"/>
      <c r="E20" s="49"/>
      <c r="F20" s="49"/>
      <c r="G20" s="49"/>
      <c r="H20" s="49"/>
      <c r="I20" s="49"/>
      <c r="J20" s="49"/>
      <c r="K20" s="49"/>
      <c r="L20" s="49"/>
      <c r="M20" s="49"/>
      <c r="N20" s="49"/>
      <c r="O20" s="49"/>
      <c r="P20" s="49"/>
      <c r="Q20" s="49"/>
      <c r="R20" s="49"/>
      <c r="S20" s="49"/>
      <c r="T20" s="49"/>
      <c r="U20" s="49"/>
      <c r="V20" s="49"/>
      <c r="W20" s="49"/>
      <c r="X20" s="49"/>
      <c r="Y20" s="49"/>
      <c r="Z20" s="49"/>
      <c r="AA20" s="27"/>
      <c r="AB20" s="27"/>
      <c r="AC20" s="27"/>
      <c r="AD20" s="27"/>
      <c r="AE20" s="27"/>
      <c r="AF20" s="27"/>
      <c r="AG20" s="27"/>
      <c r="AH20" s="27"/>
      <c r="AI20" s="27"/>
      <c r="AJ20" s="27"/>
      <c r="AK20" s="27"/>
      <c r="AL20" s="27"/>
      <c r="AM20" s="34"/>
      <c r="AN20" s="27"/>
      <c r="AO20" s="27"/>
      <c r="AP20" s="27"/>
      <c r="AQ20" s="27"/>
      <c r="AR20" s="27"/>
      <c r="AS20" s="27"/>
      <c r="AT20" s="27"/>
      <c r="AU20" s="27"/>
      <c r="AV20" s="27"/>
      <c r="AW20" s="27"/>
      <c r="AX20" s="27"/>
    </row>
    <row r="21" spans="1:50" ht="14.25" customHeight="1" x14ac:dyDescent="0.25">
      <c r="A21" s="22">
        <v>14</v>
      </c>
      <c r="B21" s="23" t="str">
        <f>IF('DATA SISWA'!E27="","",'DATA SISWA'!E27)</f>
        <v/>
      </c>
      <c r="C21" s="49"/>
      <c r="D21" s="49"/>
      <c r="E21" s="49"/>
      <c r="F21" s="49"/>
      <c r="G21" s="49"/>
      <c r="H21" s="49"/>
      <c r="I21" s="49"/>
      <c r="J21" s="49"/>
      <c r="K21" s="49"/>
      <c r="L21" s="49"/>
      <c r="M21" s="49"/>
      <c r="N21" s="49"/>
      <c r="O21" s="49"/>
      <c r="P21" s="49"/>
      <c r="Q21" s="49"/>
      <c r="R21" s="49"/>
      <c r="S21" s="49"/>
      <c r="T21" s="49"/>
      <c r="U21" s="49"/>
      <c r="V21" s="49"/>
      <c r="W21" s="49"/>
      <c r="X21" s="49"/>
      <c r="Y21" s="49"/>
      <c r="Z21" s="49"/>
      <c r="AA21" s="27"/>
      <c r="AB21" s="27"/>
      <c r="AC21" s="27"/>
      <c r="AD21" s="27"/>
      <c r="AE21" s="27"/>
      <c r="AF21" s="27"/>
      <c r="AG21" s="27"/>
      <c r="AH21" s="27"/>
      <c r="AI21" s="27"/>
      <c r="AJ21" s="27"/>
      <c r="AK21" s="27"/>
      <c r="AL21" s="27"/>
      <c r="AM21" s="34"/>
      <c r="AN21" s="27"/>
      <c r="AO21" s="27"/>
      <c r="AP21" s="27"/>
      <c r="AQ21" s="27"/>
      <c r="AR21" s="27"/>
      <c r="AS21" s="27"/>
      <c r="AT21" s="27"/>
      <c r="AU21" s="27"/>
      <c r="AV21" s="27"/>
      <c r="AW21" s="27"/>
      <c r="AX21" s="27"/>
    </row>
    <row r="22" spans="1:50" ht="14.25" customHeight="1" x14ac:dyDescent="0.25">
      <c r="A22" s="22">
        <v>15</v>
      </c>
      <c r="B22" s="23" t="str">
        <f>IF('DATA SISWA'!E28="","",'DATA SISWA'!E28)</f>
        <v/>
      </c>
      <c r="C22" s="49"/>
      <c r="D22" s="49"/>
      <c r="E22" s="49"/>
      <c r="F22" s="49"/>
      <c r="G22" s="49"/>
      <c r="H22" s="49"/>
      <c r="I22" s="49"/>
      <c r="J22" s="49"/>
      <c r="K22" s="49"/>
      <c r="L22" s="49"/>
      <c r="M22" s="49"/>
      <c r="N22" s="49"/>
      <c r="O22" s="49"/>
      <c r="P22" s="49"/>
      <c r="Q22" s="49"/>
      <c r="R22" s="49"/>
      <c r="S22" s="49"/>
      <c r="T22" s="49"/>
      <c r="U22" s="49"/>
      <c r="V22" s="49"/>
      <c r="W22" s="49"/>
      <c r="X22" s="49"/>
      <c r="Y22" s="49"/>
      <c r="Z22" s="49"/>
      <c r="AA22" s="27"/>
      <c r="AB22" s="27"/>
      <c r="AC22" s="27"/>
      <c r="AD22" s="27"/>
      <c r="AE22" s="27"/>
      <c r="AF22" s="27"/>
      <c r="AG22" s="27"/>
      <c r="AH22" s="27"/>
      <c r="AI22" s="27"/>
      <c r="AJ22" s="27"/>
      <c r="AK22" s="27"/>
      <c r="AL22" s="27"/>
      <c r="AM22" s="34"/>
      <c r="AN22" s="27"/>
      <c r="AO22" s="27"/>
      <c r="AP22" s="27"/>
      <c r="AQ22" s="27"/>
      <c r="AR22" s="27"/>
      <c r="AS22" s="27"/>
      <c r="AT22" s="27"/>
      <c r="AU22" s="27"/>
      <c r="AV22" s="27"/>
      <c r="AW22" s="27"/>
      <c r="AX22" s="27"/>
    </row>
    <row r="23" spans="1:50" ht="14.25" customHeight="1" x14ac:dyDescent="0.25">
      <c r="A23" s="22">
        <v>16</v>
      </c>
      <c r="B23" s="23" t="str">
        <f>IF('DATA SISWA'!E29="","",'DATA SISWA'!E29)</f>
        <v/>
      </c>
      <c r="C23" s="49"/>
      <c r="D23" s="49"/>
      <c r="E23" s="49"/>
      <c r="F23" s="49"/>
      <c r="G23" s="49"/>
      <c r="H23" s="49"/>
      <c r="I23" s="49"/>
      <c r="J23" s="49"/>
      <c r="K23" s="49"/>
      <c r="L23" s="49"/>
      <c r="M23" s="49"/>
      <c r="N23" s="49"/>
      <c r="O23" s="49"/>
      <c r="P23" s="49"/>
      <c r="Q23" s="49"/>
      <c r="R23" s="49"/>
      <c r="S23" s="49"/>
      <c r="T23" s="49"/>
      <c r="U23" s="49"/>
      <c r="V23" s="49"/>
      <c r="W23" s="49"/>
      <c r="X23" s="49"/>
      <c r="Y23" s="49"/>
      <c r="Z23" s="49"/>
      <c r="AA23" s="27"/>
      <c r="AB23" s="27"/>
      <c r="AC23" s="27"/>
      <c r="AD23" s="27"/>
      <c r="AE23" s="27"/>
      <c r="AF23" s="27"/>
      <c r="AG23" s="27"/>
      <c r="AH23" s="27"/>
      <c r="AI23" s="27"/>
      <c r="AJ23" s="27"/>
      <c r="AK23" s="27"/>
      <c r="AL23" s="27"/>
      <c r="AM23" s="34"/>
      <c r="AN23" s="27"/>
      <c r="AO23" s="27"/>
      <c r="AP23" s="27"/>
      <c r="AQ23" s="27"/>
      <c r="AR23" s="27"/>
      <c r="AS23" s="27"/>
      <c r="AT23" s="27"/>
      <c r="AU23" s="27"/>
      <c r="AV23" s="27"/>
      <c r="AW23" s="27"/>
      <c r="AX23" s="27"/>
    </row>
    <row r="24" spans="1:50" ht="14.25" customHeight="1" x14ac:dyDescent="0.25">
      <c r="A24" s="22">
        <v>17</v>
      </c>
      <c r="B24" s="23" t="str">
        <f>IF('DATA SISWA'!E30="","",'DATA SISWA'!E30)</f>
        <v/>
      </c>
      <c r="C24" s="49"/>
      <c r="D24" s="49"/>
      <c r="E24" s="49"/>
      <c r="F24" s="49"/>
      <c r="G24" s="49"/>
      <c r="H24" s="49"/>
      <c r="I24" s="49"/>
      <c r="J24" s="49"/>
      <c r="K24" s="49"/>
      <c r="L24" s="49"/>
      <c r="M24" s="49"/>
      <c r="N24" s="49"/>
      <c r="O24" s="49"/>
      <c r="P24" s="49"/>
      <c r="Q24" s="49"/>
      <c r="R24" s="49"/>
      <c r="S24" s="49"/>
      <c r="T24" s="49"/>
      <c r="U24" s="49"/>
      <c r="V24" s="49"/>
      <c r="W24" s="49"/>
      <c r="X24" s="49"/>
      <c r="Y24" s="49"/>
      <c r="Z24" s="49"/>
      <c r="AA24" s="27"/>
      <c r="AB24" s="27"/>
      <c r="AC24" s="27"/>
      <c r="AD24" s="27"/>
      <c r="AE24" s="27"/>
      <c r="AF24" s="27"/>
      <c r="AG24" s="27"/>
      <c r="AH24" s="27"/>
      <c r="AI24" s="27"/>
      <c r="AJ24" s="27"/>
      <c r="AK24" s="27"/>
      <c r="AL24" s="27"/>
      <c r="AM24" s="34"/>
      <c r="AN24" s="27"/>
      <c r="AO24" s="27"/>
      <c r="AP24" s="27"/>
      <c r="AQ24" s="27"/>
      <c r="AR24" s="27"/>
      <c r="AS24" s="27"/>
      <c r="AT24" s="27"/>
      <c r="AU24" s="27"/>
      <c r="AV24" s="27"/>
      <c r="AW24" s="27"/>
      <c r="AX24" s="27"/>
    </row>
    <row r="25" spans="1:50" ht="14.25" customHeight="1" x14ac:dyDescent="0.25">
      <c r="A25" s="22">
        <v>18</v>
      </c>
      <c r="B25" s="23" t="str">
        <f>IF('DATA SISWA'!E31="","",'DATA SISWA'!E31)</f>
        <v/>
      </c>
      <c r="C25" s="49"/>
      <c r="D25" s="49"/>
      <c r="E25" s="49"/>
      <c r="F25" s="49"/>
      <c r="G25" s="49"/>
      <c r="H25" s="49"/>
      <c r="I25" s="49"/>
      <c r="J25" s="49"/>
      <c r="K25" s="49"/>
      <c r="L25" s="49"/>
      <c r="M25" s="49"/>
      <c r="N25" s="49"/>
      <c r="O25" s="49"/>
      <c r="P25" s="49"/>
      <c r="Q25" s="49"/>
      <c r="R25" s="49"/>
      <c r="S25" s="49"/>
      <c r="T25" s="49"/>
      <c r="U25" s="49"/>
      <c r="V25" s="49"/>
      <c r="W25" s="49"/>
      <c r="X25" s="49"/>
      <c r="Y25" s="49"/>
      <c r="Z25" s="49"/>
      <c r="AA25" s="27"/>
      <c r="AB25" s="27"/>
      <c r="AC25" s="27"/>
      <c r="AD25" s="27"/>
      <c r="AE25" s="27"/>
      <c r="AF25" s="27"/>
      <c r="AG25" s="27"/>
      <c r="AH25" s="27"/>
      <c r="AI25" s="27"/>
      <c r="AJ25" s="27"/>
      <c r="AK25" s="27"/>
      <c r="AL25" s="27"/>
      <c r="AM25" s="34"/>
      <c r="AN25" s="27"/>
      <c r="AO25" s="27"/>
      <c r="AP25" s="27"/>
      <c r="AQ25" s="27"/>
      <c r="AR25" s="27"/>
      <c r="AS25" s="27"/>
      <c r="AT25" s="27"/>
      <c r="AU25" s="27"/>
      <c r="AV25" s="27"/>
      <c r="AW25" s="27"/>
      <c r="AX25" s="27"/>
    </row>
    <row r="26" spans="1:50" ht="14.25" customHeight="1" x14ac:dyDescent="0.25">
      <c r="A26" s="22">
        <v>19</v>
      </c>
      <c r="B26" s="23" t="str">
        <f>IF('DATA SISWA'!E32="","",'DATA SISWA'!E32)</f>
        <v/>
      </c>
      <c r="C26" s="49"/>
      <c r="D26" s="49"/>
      <c r="E26" s="49"/>
      <c r="F26" s="49"/>
      <c r="G26" s="49"/>
      <c r="H26" s="49"/>
      <c r="I26" s="49"/>
      <c r="J26" s="49"/>
      <c r="K26" s="49"/>
      <c r="L26" s="49"/>
      <c r="M26" s="49"/>
      <c r="N26" s="49"/>
      <c r="O26" s="49"/>
      <c r="P26" s="49"/>
      <c r="Q26" s="49"/>
      <c r="R26" s="49"/>
      <c r="S26" s="49"/>
      <c r="T26" s="49"/>
      <c r="U26" s="49"/>
      <c r="V26" s="49"/>
      <c r="W26" s="49"/>
      <c r="X26" s="49"/>
      <c r="Y26" s="49"/>
      <c r="Z26" s="49"/>
      <c r="AA26" s="27"/>
      <c r="AB26" s="27"/>
      <c r="AC26" s="27"/>
      <c r="AD26" s="27"/>
      <c r="AE26" s="27"/>
      <c r="AF26" s="27"/>
      <c r="AG26" s="27"/>
      <c r="AH26" s="27"/>
      <c r="AI26" s="27"/>
      <c r="AJ26" s="27"/>
      <c r="AK26" s="27"/>
      <c r="AL26" s="27"/>
      <c r="AM26" s="34"/>
      <c r="AN26" s="27"/>
      <c r="AO26" s="27"/>
      <c r="AP26" s="27"/>
      <c r="AQ26" s="27"/>
      <c r="AR26" s="27"/>
      <c r="AS26" s="27"/>
      <c r="AT26" s="27"/>
      <c r="AU26" s="27"/>
      <c r="AV26" s="27"/>
      <c r="AW26" s="27"/>
      <c r="AX26" s="27"/>
    </row>
    <row r="27" spans="1:50" ht="14.25" customHeight="1" x14ac:dyDescent="0.25">
      <c r="A27" s="22">
        <v>20</v>
      </c>
      <c r="B27" s="23" t="str">
        <f>IF('DATA SISWA'!E33="","",'DATA SISWA'!E33)</f>
        <v/>
      </c>
      <c r="C27" s="49"/>
      <c r="D27" s="49"/>
      <c r="E27" s="49"/>
      <c r="F27" s="49"/>
      <c r="G27" s="49"/>
      <c r="H27" s="49"/>
      <c r="I27" s="49"/>
      <c r="J27" s="49"/>
      <c r="K27" s="49"/>
      <c r="L27" s="49"/>
      <c r="M27" s="49"/>
      <c r="N27" s="49"/>
      <c r="O27" s="49"/>
      <c r="P27" s="49"/>
      <c r="Q27" s="49"/>
      <c r="R27" s="49"/>
      <c r="S27" s="49"/>
      <c r="T27" s="49"/>
      <c r="U27" s="49"/>
      <c r="V27" s="49"/>
      <c r="W27" s="49"/>
      <c r="X27" s="49"/>
      <c r="Y27" s="49"/>
      <c r="Z27" s="49"/>
      <c r="AA27" s="27"/>
      <c r="AB27" s="27"/>
      <c r="AC27" s="27"/>
      <c r="AD27" s="27"/>
      <c r="AE27" s="27"/>
      <c r="AF27" s="27"/>
      <c r="AG27" s="27"/>
      <c r="AH27" s="27"/>
      <c r="AI27" s="27"/>
      <c r="AJ27" s="27"/>
      <c r="AK27" s="27"/>
      <c r="AL27" s="27"/>
      <c r="AM27" s="34"/>
      <c r="AN27" s="27"/>
      <c r="AO27" s="27"/>
      <c r="AP27" s="27"/>
      <c r="AQ27" s="27"/>
      <c r="AR27" s="27"/>
      <c r="AS27" s="27"/>
      <c r="AT27" s="27"/>
      <c r="AU27" s="27"/>
      <c r="AV27" s="27"/>
      <c r="AW27" s="27"/>
      <c r="AX27" s="27"/>
    </row>
    <row r="28" spans="1:50" ht="14.25" customHeight="1" x14ac:dyDescent="0.25">
      <c r="A28" s="22">
        <v>21</v>
      </c>
      <c r="B28" s="23" t="str">
        <f>IF('DATA SISWA'!E34="","",'DATA SISWA'!E34)</f>
        <v/>
      </c>
      <c r="C28" s="49"/>
      <c r="D28" s="49"/>
      <c r="E28" s="49"/>
      <c r="F28" s="49"/>
      <c r="G28" s="49"/>
      <c r="H28" s="49"/>
      <c r="I28" s="49"/>
      <c r="J28" s="49"/>
      <c r="K28" s="49"/>
      <c r="L28" s="49"/>
      <c r="M28" s="49"/>
      <c r="N28" s="49"/>
      <c r="O28" s="49"/>
      <c r="P28" s="49"/>
      <c r="Q28" s="49"/>
      <c r="R28" s="49"/>
      <c r="S28" s="49"/>
      <c r="T28" s="49"/>
      <c r="U28" s="49"/>
      <c r="V28" s="49"/>
      <c r="W28" s="49"/>
      <c r="X28" s="49"/>
      <c r="Y28" s="49"/>
      <c r="Z28" s="49"/>
      <c r="AA28" s="27"/>
      <c r="AB28" s="27"/>
      <c r="AC28" s="27"/>
      <c r="AD28" s="27"/>
      <c r="AE28" s="27"/>
      <c r="AF28" s="27"/>
      <c r="AG28" s="27"/>
      <c r="AH28" s="27"/>
      <c r="AI28" s="27"/>
      <c r="AJ28" s="27"/>
      <c r="AK28" s="27"/>
      <c r="AL28" s="27"/>
      <c r="AM28" s="34"/>
      <c r="AN28" s="27"/>
      <c r="AO28" s="27"/>
      <c r="AP28" s="27"/>
      <c r="AQ28" s="27"/>
      <c r="AR28" s="27"/>
      <c r="AS28" s="27"/>
      <c r="AT28" s="27"/>
      <c r="AU28" s="27"/>
      <c r="AV28" s="27"/>
      <c r="AW28" s="27"/>
      <c r="AX28" s="27"/>
    </row>
    <row r="29" spans="1:50" ht="14.25" customHeight="1" x14ac:dyDescent="0.25">
      <c r="A29" s="22">
        <v>22</v>
      </c>
      <c r="B29" s="23" t="str">
        <f>IF('DATA SISWA'!E35="","",'DATA SISWA'!E35)</f>
        <v/>
      </c>
      <c r="C29" s="49"/>
      <c r="D29" s="49"/>
      <c r="E29" s="49"/>
      <c r="F29" s="49"/>
      <c r="G29" s="49"/>
      <c r="H29" s="49"/>
      <c r="I29" s="49"/>
      <c r="J29" s="49"/>
      <c r="K29" s="49"/>
      <c r="L29" s="49"/>
      <c r="M29" s="49"/>
      <c r="N29" s="49"/>
      <c r="O29" s="49"/>
      <c r="P29" s="49"/>
      <c r="Q29" s="49"/>
      <c r="R29" s="49"/>
      <c r="S29" s="49"/>
      <c r="T29" s="49"/>
      <c r="U29" s="49"/>
      <c r="V29" s="49"/>
      <c r="W29" s="49"/>
      <c r="X29" s="49"/>
      <c r="Y29" s="49"/>
      <c r="Z29" s="49"/>
      <c r="AA29" s="27"/>
      <c r="AB29" s="27"/>
      <c r="AC29" s="27"/>
      <c r="AD29" s="27"/>
      <c r="AE29" s="27"/>
      <c r="AF29" s="27"/>
      <c r="AG29" s="27"/>
      <c r="AH29" s="27"/>
      <c r="AI29" s="27"/>
      <c r="AJ29" s="27"/>
      <c r="AK29" s="27"/>
      <c r="AL29" s="27"/>
      <c r="AM29" s="34"/>
      <c r="AN29" s="27"/>
      <c r="AO29" s="27"/>
      <c r="AP29" s="27"/>
      <c r="AQ29" s="27"/>
      <c r="AR29" s="27"/>
      <c r="AS29" s="27"/>
      <c r="AT29" s="27"/>
      <c r="AU29" s="27"/>
      <c r="AV29" s="27"/>
      <c r="AW29" s="27"/>
      <c r="AX29" s="27"/>
    </row>
    <row r="30" spans="1:50" ht="14.25" customHeight="1" x14ac:dyDescent="0.25">
      <c r="A30" s="22">
        <v>23</v>
      </c>
      <c r="B30" s="23" t="str">
        <f>IF('DATA SISWA'!E36="","",'DATA SISWA'!E36)</f>
        <v/>
      </c>
      <c r="C30" s="49"/>
      <c r="D30" s="49"/>
      <c r="E30" s="49"/>
      <c r="F30" s="49"/>
      <c r="G30" s="49"/>
      <c r="H30" s="49"/>
      <c r="I30" s="49"/>
      <c r="J30" s="49"/>
      <c r="K30" s="49"/>
      <c r="L30" s="49"/>
      <c r="M30" s="49"/>
      <c r="N30" s="49"/>
      <c r="O30" s="49"/>
      <c r="P30" s="49"/>
      <c r="Q30" s="49"/>
      <c r="R30" s="49"/>
      <c r="S30" s="49"/>
      <c r="T30" s="49"/>
      <c r="U30" s="49"/>
      <c r="V30" s="49"/>
      <c r="W30" s="49"/>
      <c r="X30" s="49"/>
      <c r="Y30" s="49"/>
      <c r="Z30" s="49"/>
      <c r="AA30" s="27"/>
      <c r="AB30" s="27"/>
      <c r="AC30" s="27"/>
      <c r="AD30" s="27"/>
      <c r="AE30" s="27"/>
      <c r="AF30" s="27"/>
      <c r="AG30" s="27"/>
      <c r="AH30" s="27"/>
      <c r="AI30" s="27"/>
      <c r="AJ30" s="27"/>
      <c r="AK30" s="27"/>
      <c r="AL30" s="27"/>
      <c r="AM30" s="34"/>
      <c r="AN30" s="27"/>
      <c r="AO30" s="27"/>
      <c r="AP30" s="27"/>
      <c r="AQ30" s="27"/>
      <c r="AR30" s="27"/>
      <c r="AS30" s="27"/>
      <c r="AT30" s="27"/>
      <c r="AU30" s="27"/>
      <c r="AV30" s="27"/>
      <c r="AW30" s="27"/>
      <c r="AX30" s="27"/>
    </row>
    <row r="31" spans="1:50" ht="14.25" customHeight="1" x14ac:dyDescent="0.25">
      <c r="A31" s="22">
        <v>24</v>
      </c>
      <c r="B31" s="23" t="str">
        <f>IF('DATA SISWA'!E37="","",'DATA SISWA'!E37)</f>
        <v/>
      </c>
      <c r="C31" s="49"/>
      <c r="D31" s="49"/>
      <c r="E31" s="49"/>
      <c r="F31" s="49"/>
      <c r="G31" s="49"/>
      <c r="H31" s="49"/>
      <c r="I31" s="49"/>
      <c r="J31" s="49"/>
      <c r="K31" s="49"/>
      <c r="L31" s="49"/>
      <c r="M31" s="49"/>
      <c r="N31" s="49"/>
      <c r="O31" s="49"/>
      <c r="P31" s="49"/>
      <c r="Q31" s="49"/>
      <c r="R31" s="49"/>
      <c r="S31" s="49"/>
      <c r="T31" s="49"/>
      <c r="U31" s="49"/>
      <c r="V31" s="49"/>
      <c r="W31" s="49"/>
      <c r="X31" s="49"/>
      <c r="Y31" s="49"/>
      <c r="Z31" s="49"/>
      <c r="AA31" s="27"/>
      <c r="AB31" s="27"/>
      <c r="AC31" s="27"/>
      <c r="AD31" s="27"/>
      <c r="AE31" s="27"/>
      <c r="AF31" s="27"/>
      <c r="AG31" s="27"/>
      <c r="AH31" s="27"/>
      <c r="AI31" s="27"/>
      <c r="AJ31" s="27"/>
      <c r="AK31" s="27"/>
      <c r="AL31" s="27"/>
      <c r="AM31" s="34"/>
      <c r="AN31" s="27"/>
      <c r="AO31" s="27"/>
      <c r="AP31" s="27"/>
      <c r="AQ31" s="27"/>
      <c r="AR31" s="27"/>
      <c r="AS31" s="27"/>
      <c r="AT31" s="27"/>
      <c r="AU31" s="27"/>
      <c r="AV31" s="27"/>
      <c r="AW31" s="27"/>
      <c r="AX31" s="27"/>
    </row>
    <row r="32" spans="1:50" ht="14.25" customHeight="1" x14ac:dyDescent="0.25">
      <c r="A32" s="22">
        <v>25</v>
      </c>
      <c r="B32" s="23" t="str">
        <f>IF('DATA SISWA'!E38="","",'DATA SISWA'!E38)</f>
        <v/>
      </c>
      <c r="C32" s="49"/>
      <c r="D32" s="49"/>
      <c r="E32" s="49"/>
      <c r="F32" s="49"/>
      <c r="G32" s="49"/>
      <c r="H32" s="49"/>
      <c r="I32" s="49"/>
      <c r="J32" s="49"/>
      <c r="K32" s="49"/>
      <c r="L32" s="49"/>
      <c r="M32" s="49"/>
      <c r="N32" s="49"/>
      <c r="O32" s="49"/>
      <c r="P32" s="49"/>
      <c r="Q32" s="49"/>
      <c r="R32" s="49"/>
      <c r="S32" s="49"/>
      <c r="T32" s="49"/>
      <c r="U32" s="49"/>
      <c r="V32" s="49"/>
      <c r="W32" s="49"/>
      <c r="X32" s="49"/>
      <c r="Y32" s="49"/>
      <c r="Z32" s="49"/>
      <c r="AA32" s="27"/>
      <c r="AB32" s="27"/>
      <c r="AC32" s="27"/>
      <c r="AD32" s="27"/>
      <c r="AE32" s="27"/>
      <c r="AF32" s="27"/>
      <c r="AG32" s="27"/>
      <c r="AH32" s="27"/>
      <c r="AI32" s="27"/>
      <c r="AJ32" s="27"/>
      <c r="AK32" s="27"/>
      <c r="AL32" s="27"/>
      <c r="AM32" s="34"/>
      <c r="AN32" s="27"/>
      <c r="AO32" s="27"/>
      <c r="AP32" s="27"/>
      <c r="AQ32" s="27"/>
      <c r="AR32" s="27"/>
      <c r="AS32" s="27"/>
      <c r="AT32" s="27"/>
      <c r="AU32" s="27"/>
      <c r="AV32" s="27"/>
      <c r="AW32" s="27"/>
      <c r="AX32" s="27"/>
    </row>
    <row r="33" spans="1:50" ht="14.25" customHeight="1" x14ac:dyDescent="0.25">
      <c r="A33" s="22">
        <v>26</v>
      </c>
      <c r="B33" s="23" t="str">
        <f>IF('DATA SISWA'!E39="","",'DATA SISWA'!E39)</f>
        <v/>
      </c>
      <c r="C33" s="49"/>
      <c r="D33" s="49"/>
      <c r="E33" s="49"/>
      <c r="F33" s="49"/>
      <c r="G33" s="49"/>
      <c r="H33" s="49"/>
      <c r="I33" s="49"/>
      <c r="J33" s="49"/>
      <c r="K33" s="49"/>
      <c r="L33" s="49"/>
      <c r="M33" s="49"/>
      <c r="N33" s="49"/>
      <c r="O33" s="49"/>
      <c r="P33" s="49"/>
      <c r="Q33" s="49"/>
      <c r="R33" s="49"/>
      <c r="S33" s="49"/>
      <c r="T33" s="49"/>
      <c r="U33" s="49"/>
      <c r="V33" s="49"/>
      <c r="W33" s="49"/>
      <c r="X33" s="49"/>
      <c r="Y33" s="49"/>
      <c r="Z33" s="49"/>
      <c r="AA33" s="27"/>
      <c r="AB33" s="27"/>
      <c r="AC33" s="27"/>
      <c r="AD33" s="27"/>
      <c r="AE33" s="27"/>
      <c r="AF33" s="27"/>
      <c r="AG33" s="27"/>
      <c r="AH33" s="27"/>
      <c r="AI33" s="27"/>
      <c r="AJ33" s="27"/>
      <c r="AK33" s="27"/>
      <c r="AL33" s="27"/>
      <c r="AM33" s="34"/>
      <c r="AN33" s="27"/>
      <c r="AO33" s="27"/>
      <c r="AP33" s="27"/>
      <c r="AQ33" s="27"/>
      <c r="AR33" s="27"/>
      <c r="AS33" s="27"/>
      <c r="AT33" s="27"/>
      <c r="AU33" s="27"/>
      <c r="AV33" s="27"/>
      <c r="AW33" s="27"/>
      <c r="AX33" s="27"/>
    </row>
    <row r="34" spans="1:50" ht="14.25" customHeight="1" x14ac:dyDescent="0.25">
      <c r="A34" s="22">
        <v>27</v>
      </c>
      <c r="B34" s="23" t="str">
        <f>IF('DATA SISWA'!E40="","",'DATA SISWA'!E40)</f>
        <v/>
      </c>
      <c r="C34" s="49"/>
      <c r="D34" s="49"/>
      <c r="E34" s="49"/>
      <c r="F34" s="49"/>
      <c r="G34" s="49"/>
      <c r="H34" s="49"/>
      <c r="I34" s="49"/>
      <c r="J34" s="49"/>
      <c r="K34" s="49"/>
      <c r="L34" s="49"/>
      <c r="M34" s="49"/>
      <c r="N34" s="49"/>
      <c r="O34" s="49"/>
      <c r="P34" s="49"/>
      <c r="Q34" s="49"/>
      <c r="R34" s="49"/>
      <c r="S34" s="49"/>
      <c r="T34" s="49"/>
      <c r="U34" s="49"/>
      <c r="V34" s="49"/>
      <c r="W34" s="49"/>
      <c r="X34" s="49"/>
      <c r="Y34" s="49"/>
      <c r="Z34" s="49"/>
      <c r="AA34" s="27"/>
      <c r="AB34" s="27"/>
      <c r="AC34" s="27"/>
      <c r="AD34" s="27"/>
      <c r="AE34" s="27"/>
      <c r="AF34" s="27"/>
      <c r="AG34" s="27"/>
      <c r="AH34" s="27"/>
      <c r="AI34" s="27"/>
      <c r="AJ34" s="27"/>
      <c r="AK34" s="27"/>
      <c r="AL34" s="27"/>
      <c r="AM34" s="34"/>
      <c r="AN34" s="27"/>
      <c r="AO34" s="27"/>
      <c r="AP34" s="27"/>
      <c r="AQ34" s="27"/>
      <c r="AR34" s="27"/>
      <c r="AS34" s="27"/>
      <c r="AT34" s="27"/>
      <c r="AU34" s="27"/>
      <c r="AV34" s="27"/>
      <c r="AW34" s="27"/>
      <c r="AX34" s="27"/>
    </row>
    <row r="35" spans="1:50" ht="14.25" customHeight="1" x14ac:dyDescent="0.25">
      <c r="A35" s="22">
        <v>28</v>
      </c>
      <c r="B35" s="23" t="str">
        <f>IF('DATA SISWA'!E41="","",'DATA SISWA'!E41)</f>
        <v/>
      </c>
      <c r="C35" s="49"/>
      <c r="D35" s="49"/>
      <c r="E35" s="49"/>
      <c r="F35" s="49"/>
      <c r="G35" s="49"/>
      <c r="H35" s="49"/>
      <c r="I35" s="49"/>
      <c r="J35" s="49"/>
      <c r="K35" s="49"/>
      <c r="L35" s="49"/>
      <c r="M35" s="49"/>
      <c r="N35" s="49"/>
      <c r="O35" s="49"/>
      <c r="P35" s="49"/>
      <c r="Q35" s="49"/>
      <c r="R35" s="49"/>
      <c r="S35" s="49"/>
      <c r="T35" s="49"/>
      <c r="U35" s="49"/>
      <c r="V35" s="49"/>
      <c r="W35" s="49"/>
      <c r="X35" s="49"/>
      <c r="Y35" s="49"/>
      <c r="Z35" s="49"/>
      <c r="AA35" s="27"/>
      <c r="AB35" s="27"/>
      <c r="AC35" s="27"/>
      <c r="AD35" s="27"/>
      <c r="AE35" s="27"/>
      <c r="AF35" s="27"/>
      <c r="AG35" s="27"/>
      <c r="AH35" s="27"/>
      <c r="AI35" s="27"/>
      <c r="AJ35" s="27"/>
      <c r="AK35" s="27"/>
      <c r="AL35" s="27"/>
      <c r="AM35" s="34"/>
      <c r="AN35" s="27"/>
      <c r="AO35" s="27"/>
      <c r="AP35" s="27"/>
      <c r="AQ35" s="27"/>
      <c r="AR35" s="27"/>
      <c r="AS35" s="27"/>
      <c r="AT35" s="27"/>
      <c r="AU35" s="27"/>
      <c r="AV35" s="27"/>
      <c r="AW35" s="27"/>
      <c r="AX35" s="27"/>
    </row>
    <row r="36" spans="1:50" ht="14.25" customHeight="1" x14ac:dyDescent="0.25">
      <c r="A36" s="22">
        <v>29</v>
      </c>
      <c r="B36" s="23" t="str">
        <f>IF('DATA SISWA'!E42="","",'DATA SISWA'!E42)</f>
        <v/>
      </c>
      <c r="C36" s="49"/>
      <c r="D36" s="49"/>
      <c r="E36" s="49"/>
      <c r="F36" s="49"/>
      <c r="G36" s="49"/>
      <c r="H36" s="49"/>
      <c r="I36" s="49"/>
      <c r="J36" s="49"/>
      <c r="K36" s="49"/>
      <c r="L36" s="49"/>
      <c r="M36" s="49"/>
      <c r="N36" s="49"/>
      <c r="O36" s="49"/>
      <c r="P36" s="49"/>
      <c r="Q36" s="49"/>
      <c r="R36" s="49"/>
      <c r="S36" s="49"/>
      <c r="T36" s="49"/>
      <c r="U36" s="49"/>
      <c r="V36" s="49"/>
      <c r="W36" s="49"/>
      <c r="X36" s="49"/>
      <c r="Y36" s="49"/>
      <c r="Z36" s="49"/>
      <c r="AA36" s="27"/>
      <c r="AB36" s="27"/>
      <c r="AC36" s="27"/>
      <c r="AD36" s="27"/>
      <c r="AE36" s="27"/>
      <c r="AF36" s="27"/>
      <c r="AG36" s="27"/>
      <c r="AH36" s="27"/>
      <c r="AI36" s="27"/>
      <c r="AJ36" s="27"/>
      <c r="AK36" s="27"/>
      <c r="AL36" s="27"/>
      <c r="AM36" s="34"/>
      <c r="AN36" s="27"/>
      <c r="AO36" s="27"/>
      <c r="AP36" s="27"/>
      <c r="AQ36" s="27"/>
      <c r="AR36" s="27"/>
      <c r="AS36" s="27"/>
      <c r="AT36" s="27"/>
      <c r="AU36" s="27"/>
      <c r="AV36" s="27"/>
      <c r="AW36" s="27"/>
      <c r="AX36" s="27"/>
    </row>
    <row r="37" spans="1:50" ht="14.25" customHeight="1" x14ac:dyDescent="0.25">
      <c r="A37" s="22">
        <v>30</v>
      </c>
      <c r="B37" s="23" t="str">
        <f>IF('DATA SISWA'!E43="","",'DATA SISWA'!E43)</f>
        <v/>
      </c>
      <c r="C37" s="49"/>
      <c r="D37" s="49"/>
      <c r="E37" s="49"/>
      <c r="F37" s="49"/>
      <c r="G37" s="49"/>
      <c r="H37" s="49"/>
      <c r="I37" s="49"/>
      <c r="J37" s="49"/>
      <c r="K37" s="49"/>
      <c r="L37" s="49"/>
      <c r="M37" s="49"/>
      <c r="N37" s="49"/>
      <c r="O37" s="49"/>
      <c r="P37" s="49"/>
      <c r="Q37" s="49"/>
      <c r="R37" s="49"/>
      <c r="S37" s="49"/>
      <c r="T37" s="49"/>
      <c r="U37" s="49"/>
      <c r="V37" s="49"/>
      <c r="W37" s="49"/>
      <c r="X37" s="49"/>
      <c r="Y37" s="49"/>
      <c r="Z37" s="49"/>
      <c r="AA37" s="27"/>
      <c r="AB37" s="27"/>
      <c r="AC37" s="27"/>
      <c r="AD37" s="27"/>
      <c r="AE37" s="27"/>
      <c r="AF37" s="27"/>
      <c r="AG37" s="27"/>
      <c r="AH37" s="27"/>
      <c r="AI37" s="27"/>
      <c r="AJ37" s="27"/>
      <c r="AK37" s="27"/>
      <c r="AL37" s="27"/>
      <c r="AM37" s="34"/>
      <c r="AN37" s="27"/>
      <c r="AO37" s="27"/>
      <c r="AP37" s="27"/>
      <c r="AQ37" s="27"/>
      <c r="AR37" s="27"/>
      <c r="AS37" s="27"/>
      <c r="AT37" s="27"/>
      <c r="AU37" s="27"/>
      <c r="AV37" s="27"/>
      <c r="AW37" s="27"/>
      <c r="AX37" s="27"/>
    </row>
    <row r="38" spans="1:50" ht="14.25" customHeight="1" x14ac:dyDescent="0.25">
      <c r="A38" s="22">
        <v>31</v>
      </c>
      <c r="B38" s="23" t="str">
        <f>IF('DATA SISWA'!E44="","",'DATA SISWA'!E44)</f>
        <v/>
      </c>
      <c r="C38" s="49"/>
      <c r="D38" s="49"/>
      <c r="E38" s="49"/>
      <c r="F38" s="49"/>
      <c r="G38" s="49"/>
      <c r="H38" s="49"/>
      <c r="I38" s="49"/>
      <c r="J38" s="49"/>
      <c r="K38" s="49"/>
      <c r="L38" s="49"/>
      <c r="M38" s="49"/>
      <c r="N38" s="49"/>
      <c r="O38" s="49"/>
      <c r="P38" s="49"/>
      <c r="Q38" s="49"/>
      <c r="R38" s="49"/>
      <c r="S38" s="49"/>
      <c r="T38" s="49"/>
      <c r="U38" s="49"/>
      <c r="V38" s="49"/>
      <c r="W38" s="49"/>
      <c r="X38" s="49"/>
      <c r="Y38" s="49"/>
      <c r="Z38" s="49"/>
      <c r="AA38" s="27"/>
      <c r="AB38" s="27"/>
      <c r="AC38" s="27"/>
      <c r="AD38" s="27"/>
      <c r="AE38" s="27"/>
      <c r="AF38" s="27"/>
      <c r="AG38" s="27"/>
      <c r="AH38" s="27"/>
      <c r="AI38" s="27"/>
      <c r="AJ38" s="27"/>
      <c r="AK38" s="27"/>
      <c r="AL38" s="27"/>
      <c r="AM38" s="34"/>
      <c r="AN38" s="27"/>
      <c r="AO38" s="27"/>
      <c r="AP38" s="27"/>
      <c r="AQ38" s="27"/>
      <c r="AR38" s="27"/>
      <c r="AS38" s="27"/>
      <c r="AT38" s="27"/>
      <c r="AU38" s="27"/>
      <c r="AV38" s="27"/>
      <c r="AW38" s="27"/>
      <c r="AX38" s="27"/>
    </row>
    <row r="39" spans="1:50" ht="14.25" customHeight="1" x14ac:dyDescent="0.25">
      <c r="A39" s="22">
        <v>32</v>
      </c>
      <c r="B39" s="23" t="str">
        <f>IF('DATA SISWA'!E45="","",'DATA SISWA'!E45)</f>
        <v/>
      </c>
      <c r="C39" s="49"/>
      <c r="D39" s="49"/>
      <c r="E39" s="49"/>
      <c r="F39" s="49"/>
      <c r="G39" s="49"/>
      <c r="H39" s="49"/>
      <c r="I39" s="49"/>
      <c r="J39" s="49"/>
      <c r="K39" s="49"/>
      <c r="L39" s="49"/>
      <c r="M39" s="49"/>
      <c r="N39" s="49"/>
      <c r="O39" s="49"/>
      <c r="P39" s="49"/>
      <c r="Q39" s="49"/>
      <c r="R39" s="49"/>
      <c r="S39" s="49"/>
      <c r="T39" s="49"/>
      <c r="U39" s="49"/>
      <c r="V39" s="49"/>
      <c r="W39" s="49"/>
      <c r="X39" s="49"/>
      <c r="Y39" s="49"/>
      <c r="Z39" s="49"/>
      <c r="AA39" s="27"/>
      <c r="AB39" s="27"/>
      <c r="AC39" s="27"/>
      <c r="AD39" s="27"/>
      <c r="AE39" s="27"/>
      <c r="AF39" s="27"/>
      <c r="AG39" s="27"/>
      <c r="AH39" s="27"/>
      <c r="AI39" s="27"/>
      <c r="AJ39" s="27"/>
      <c r="AK39" s="27"/>
      <c r="AL39" s="27"/>
      <c r="AM39" s="34"/>
      <c r="AN39" s="27"/>
      <c r="AO39" s="27"/>
      <c r="AP39" s="27"/>
      <c r="AQ39" s="27"/>
      <c r="AR39" s="27"/>
      <c r="AS39" s="27"/>
      <c r="AT39" s="27"/>
      <c r="AU39" s="27"/>
      <c r="AV39" s="27"/>
      <c r="AW39" s="27"/>
      <c r="AX39" s="27"/>
    </row>
    <row r="40" spans="1:50" ht="14.25" customHeight="1" x14ac:dyDescent="0.25">
      <c r="A40" s="22">
        <v>33</v>
      </c>
      <c r="B40" s="23" t="str">
        <f>IF('DATA SISWA'!E46="","",'DATA SISWA'!E46)</f>
        <v/>
      </c>
      <c r="C40" s="49"/>
      <c r="D40" s="49"/>
      <c r="E40" s="49"/>
      <c r="F40" s="49"/>
      <c r="G40" s="49"/>
      <c r="H40" s="49"/>
      <c r="I40" s="49"/>
      <c r="J40" s="49"/>
      <c r="K40" s="49"/>
      <c r="L40" s="49"/>
      <c r="M40" s="49"/>
      <c r="N40" s="49"/>
      <c r="O40" s="49"/>
      <c r="P40" s="49"/>
      <c r="Q40" s="49"/>
      <c r="R40" s="49"/>
      <c r="S40" s="49"/>
      <c r="T40" s="49"/>
      <c r="U40" s="49"/>
      <c r="V40" s="49"/>
      <c r="W40" s="49"/>
      <c r="X40" s="49"/>
      <c r="Y40" s="49"/>
      <c r="Z40" s="49"/>
      <c r="AA40" s="27"/>
      <c r="AB40" s="27"/>
      <c r="AC40" s="27"/>
      <c r="AD40" s="27"/>
      <c r="AE40" s="27"/>
      <c r="AF40" s="27"/>
      <c r="AG40" s="27"/>
      <c r="AH40" s="27"/>
      <c r="AI40" s="27"/>
      <c r="AJ40" s="27"/>
      <c r="AK40" s="27"/>
      <c r="AL40" s="27"/>
      <c r="AM40" s="34"/>
      <c r="AN40" s="27"/>
      <c r="AO40" s="27"/>
      <c r="AP40" s="27"/>
      <c r="AQ40" s="27"/>
      <c r="AR40" s="27"/>
      <c r="AS40" s="27"/>
      <c r="AT40" s="27"/>
      <c r="AU40" s="27"/>
      <c r="AV40" s="27"/>
      <c r="AW40" s="27"/>
      <c r="AX40" s="27"/>
    </row>
    <row r="41" spans="1:50" ht="14.25" customHeight="1" x14ac:dyDescent="0.25">
      <c r="A41" s="22">
        <v>34</v>
      </c>
      <c r="B41" s="23" t="str">
        <f>IF('DATA SISWA'!E47="","",'DATA SISWA'!E47)</f>
        <v/>
      </c>
      <c r="C41" s="49"/>
      <c r="D41" s="49"/>
      <c r="E41" s="49"/>
      <c r="F41" s="49"/>
      <c r="G41" s="49"/>
      <c r="H41" s="49"/>
      <c r="I41" s="49"/>
      <c r="J41" s="49"/>
      <c r="K41" s="49"/>
      <c r="L41" s="49"/>
      <c r="M41" s="49"/>
      <c r="N41" s="49"/>
      <c r="O41" s="49"/>
      <c r="P41" s="49"/>
      <c r="Q41" s="49"/>
      <c r="R41" s="49"/>
      <c r="S41" s="49"/>
      <c r="T41" s="49"/>
      <c r="U41" s="49"/>
      <c r="V41" s="49"/>
      <c r="W41" s="49"/>
      <c r="X41" s="49"/>
      <c r="Y41" s="49"/>
      <c r="Z41" s="49"/>
      <c r="AA41" s="28"/>
      <c r="AB41" s="28"/>
      <c r="AC41" s="28"/>
      <c r="AD41" s="28"/>
      <c r="AE41" s="28"/>
      <c r="AF41" s="28"/>
      <c r="AG41" s="28"/>
      <c r="AH41" s="28"/>
      <c r="AI41" s="28"/>
      <c r="AJ41" s="28"/>
      <c r="AK41" s="28"/>
      <c r="AL41" s="28"/>
      <c r="AM41" s="35"/>
      <c r="AN41" s="28"/>
      <c r="AO41" s="28"/>
      <c r="AP41" s="28"/>
      <c r="AQ41" s="28"/>
      <c r="AR41" s="28"/>
      <c r="AS41" s="28"/>
      <c r="AT41" s="28"/>
      <c r="AU41" s="28"/>
      <c r="AV41" s="28"/>
      <c r="AW41" s="28"/>
      <c r="AX41" s="28"/>
    </row>
    <row r="42" spans="1:50" ht="14.25" customHeight="1" x14ac:dyDescent="0.25">
      <c r="A42" s="22">
        <v>35</v>
      </c>
      <c r="B42" s="23" t="str">
        <f>IF('DATA SISWA'!E48="","",'DATA SISWA'!E48)</f>
        <v/>
      </c>
      <c r="C42" s="50"/>
      <c r="D42" s="50"/>
      <c r="E42" s="50"/>
      <c r="F42" s="50"/>
      <c r="G42" s="50"/>
      <c r="H42" s="50"/>
      <c r="I42" s="50"/>
      <c r="J42" s="50"/>
      <c r="K42" s="50"/>
      <c r="L42" s="50"/>
      <c r="M42" s="50"/>
      <c r="N42" s="50"/>
      <c r="O42" s="51"/>
      <c r="P42" s="52"/>
      <c r="Q42" s="52"/>
      <c r="R42" s="52"/>
      <c r="S42" s="52"/>
      <c r="T42" s="52"/>
      <c r="U42" s="52"/>
      <c r="V42" s="52"/>
      <c r="W42" s="52"/>
      <c r="X42" s="52"/>
      <c r="Y42" s="52"/>
      <c r="Z42" s="52"/>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row>
    <row r="43" spans="1:50" ht="14.25" customHeight="1" x14ac:dyDescent="0.25">
      <c r="A43" s="22">
        <v>36</v>
      </c>
      <c r="B43" s="23" t="str">
        <f>IF('DATA SISWA'!E49="","",'DATA SISWA'!E49)</f>
        <v/>
      </c>
      <c r="C43" s="50"/>
      <c r="D43" s="50"/>
      <c r="E43" s="50"/>
      <c r="F43" s="50"/>
      <c r="G43" s="50"/>
      <c r="H43" s="50"/>
      <c r="I43" s="50"/>
      <c r="J43" s="50"/>
      <c r="K43" s="50"/>
      <c r="L43" s="50"/>
      <c r="M43" s="50"/>
      <c r="N43" s="50"/>
      <c r="O43" s="51"/>
      <c r="P43" s="52"/>
      <c r="Q43" s="52"/>
      <c r="R43" s="52"/>
      <c r="S43" s="52"/>
      <c r="T43" s="52"/>
      <c r="U43" s="52"/>
      <c r="V43" s="52"/>
      <c r="W43" s="52"/>
      <c r="X43" s="52"/>
      <c r="Y43" s="52"/>
      <c r="Z43" s="52"/>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row>
    <row r="44" spans="1:50" ht="14.25" customHeight="1" x14ac:dyDescent="0.25">
      <c r="A44" s="22">
        <v>37</v>
      </c>
      <c r="B44" s="23" t="str">
        <f>IF('DATA SISWA'!E50="","",'DATA SISWA'!E50)</f>
        <v/>
      </c>
      <c r="C44" s="50"/>
      <c r="D44" s="50"/>
      <c r="E44" s="50"/>
      <c r="F44" s="50"/>
      <c r="G44" s="50"/>
      <c r="H44" s="50"/>
      <c r="I44" s="50"/>
      <c r="J44" s="50"/>
      <c r="K44" s="50"/>
      <c r="L44" s="50"/>
      <c r="M44" s="50"/>
      <c r="N44" s="50"/>
      <c r="O44" s="51"/>
      <c r="P44" s="52"/>
      <c r="Q44" s="52"/>
      <c r="R44" s="52"/>
      <c r="S44" s="52"/>
      <c r="T44" s="52"/>
      <c r="U44" s="52"/>
      <c r="V44" s="52"/>
      <c r="W44" s="52"/>
      <c r="X44" s="52"/>
      <c r="Y44" s="52"/>
      <c r="Z44" s="52"/>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row>
    <row r="45" spans="1:50" ht="14.25" customHeight="1" x14ac:dyDescent="0.25">
      <c r="A45" s="22">
        <v>38</v>
      </c>
      <c r="B45" s="23" t="str">
        <f>IF('DATA SISWA'!E51="","",'DATA SISWA'!E51)</f>
        <v/>
      </c>
      <c r="C45" s="50"/>
      <c r="D45" s="50"/>
      <c r="E45" s="50"/>
      <c r="F45" s="50"/>
      <c r="G45" s="50"/>
      <c r="H45" s="50"/>
      <c r="I45" s="50"/>
      <c r="J45" s="50"/>
      <c r="K45" s="50"/>
      <c r="L45" s="50"/>
      <c r="M45" s="50"/>
      <c r="N45" s="50"/>
      <c r="O45" s="51"/>
      <c r="P45" s="52"/>
      <c r="Q45" s="52"/>
      <c r="R45" s="52"/>
      <c r="S45" s="52"/>
      <c r="T45" s="52"/>
      <c r="U45" s="52"/>
      <c r="V45" s="52"/>
      <c r="W45" s="52"/>
      <c r="X45" s="52"/>
      <c r="Y45" s="52"/>
      <c r="Z45" s="52"/>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row>
    <row r="46" spans="1:50" ht="14.25" customHeight="1" x14ac:dyDescent="0.25">
      <c r="A46" s="22">
        <v>39</v>
      </c>
      <c r="B46" s="23" t="str">
        <f>IF('DATA SISWA'!E52="","",'DATA SISWA'!E52)</f>
        <v/>
      </c>
      <c r="C46" s="50"/>
      <c r="D46" s="50"/>
      <c r="E46" s="50"/>
      <c r="F46" s="50"/>
      <c r="G46" s="50"/>
      <c r="H46" s="50"/>
      <c r="I46" s="50"/>
      <c r="J46" s="50"/>
      <c r="K46" s="50"/>
      <c r="L46" s="50"/>
      <c r="M46" s="50"/>
      <c r="N46" s="50"/>
      <c r="O46" s="51"/>
      <c r="P46" s="52"/>
      <c r="Q46" s="52"/>
      <c r="R46" s="52"/>
      <c r="S46" s="52"/>
      <c r="T46" s="52"/>
      <c r="U46" s="52"/>
      <c r="V46" s="52"/>
      <c r="W46" s="52"/>
      <c r="X46" s="52"/>
      <c r="Y46" s="52"/>
      <c r="Z46" s="52"/>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row>
    <row r="47" spans="1:50" ht="14.25" customHeight="1" x14ac:dyDescent="0.25">
      <c r="A47" s="22">
        <v>40</v>
      </c>
      <c r="B47" s="23" t="str">
        <f>IF('DATA SISWA'!E53="","",'DATA SISWA'!E53)</f>
        <v/>
      </c>
      <c r="C47" s="25"/>
      <c r="D47" s="25"/>
      <c r="E47" s="25"/>
      <c r="F47" s="25"/>
      <c r="G47" s="25"/>
      <c r="H47" s="25"/>
      <c r="I47" s="25"/>
      <c r="J47" s="25"/>
      <c r="K47" s="25"/>
      <c r="L47" s="25"/>
      <c r="M47" s="25"/>
      <c r="N47" s="25"/>
      <c r="O47" s="26"/>
      <c r="P47" s="26"/>
      <c r="Q47" s="26"/>
      <c r="R47" s="26"/>
      <c r="S47" s="26"/>
      <c r="T47" s="26"/>
      <c r="U47" s="26"/>
      <c r="V47" s="26"/>
      <c r="W47" s="26"/>
      <c r="X47" s="26"/>
      <c r="Y47" s="26"/>
      <c r="Z47" s="26"/>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row>
    <row r="48" spans="1:50"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53" id="{F9A55E81-9368-42F4-8EC2-9EA6B125B199}">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C47:AX47</xm:sqref>
        </x14:conditionalFormatting>
        <x14:conditionalFormatting xmlns:xm="http://schemas.microsoft.com/office/excel/2006/main">
          <x14:cfRule type="iconSet" priority="52" id="{040AB867-8889-46B2-A040-E5A4A9C8B87A}">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C42:AX46 AE8:AX41</xm:sqref>
        </x14:conditionalFormatting>
        <x14:conditionalFormatting xmlns:xm="http://schemas.microsoft.com/office/excel/2006/main">
          <x14:cfRule type="iconSet" priority="1" id="{85005B27-C765-447C-BA97-7D88184364C7}">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C8:AD41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0000000}">
          <x14:formula1>
            <xm:f>DESKRIPSI!$C$2:$C$47</xm:f>
          </x14:formula1>
          <xm:sqref>AQ5 AU5 AM5</xm:sqref>
        </x14:dataValidation>
        <x14:dataValidation type="list" allowBlank="1" showInputMessage="1" showErrorMessage="1" xr:uid="{00000000-0002-0000-0500-000001000000}">
          <x14:formula1>
            <xm:f>DIMENSI!$A$1:$A$6</xm:f>
          </x14:formula1>
          <xm:sqref>B4:B6</xm:sqref>
        </x14:dataValidation>
        <x14:dataValidation type="list" allowBlank="1" showInputMessage="1" showErrorMessage="1" xr:uid="{00000000-0002-0000-0500-000002000000}">
          <x14:formula1>
            <xm:f>DESKRIPSI!$C$41:$C$44</xm:f>
          </x14:formula1>
          <xm:sqref>C5:AL5</xm:sqref>
        </x14:dataValidation>
        <x14:dataValidation type="list" showInputMessage="1" showErrorMessage="1" xr:uid="{00000000-0002-0000-0500-000003000000}">
          <x14:formula1>
            <xm:f>DIMENSI!$C$19:$C$21</xm:f>
          </x14:formula1>
          <xm:sqref>C4:AX4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AX1001"/>
  <sheetViews>
    <sheetView view="pageBreakPreview" zoomScale="80" zoomScaleNormal="70" zoomScaleSheetLayoutView="80" workbookViewId="0">
      <selection activeCell="C8" sqref="C8:BJ47"/>
    </sheetView>
  </sheetViews>
  <sheetFormatPr defaultColWidth="14.42578125" defaultRowHeight="15" x14ac:dyDescent="0.25"/>
  <cols>
    <col min="1" max="1" width="4.85546875" customWidth="1"/>
    <col min="2" max="2" width="36.5703125" customWidth="1"/>
    <col min="3" max="14" width="3.7109375" style="32" customWidth="1"/>
    <col min="15" max="50" width="3.7109375" customWidth="1"/>
  </cols>
  <sheetData>
    <row r="1" spans="1:50" ht="14.25" customHeight="1" thickBot="1" x14ac:dyDescent="0.3">
      <c r="A1" s="21"/>
      <c r="B1" s="21"/>
      <c r="C1" s="31"/>
      <c r="D1" s="31"/>
      <c r="E1" s="31"/>
      <c r="F1" s="31"/>
      <c r="G1" s="31"/>
      <c r="H1" s="31"/>
      <c r="I1" s="31"/>
      <c r="J1" s="31"/>
      <c r="K1" s="31"/>
      <c r="L1" s="31"/>
      <c r="M1" s="31"/>
      <c r="N1" s="31"/>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ht="60.75" customHeight="1" thickTop="1" thickBot="1" x14ac:dyDescent="0.3">
      <c r="A2" s="21"/>
      <c r="B2" s="39" t="str">
        <f>BERKEBHINEKAAN!B2</f>
        <v>DESKRIPSI PROJEK 2 :</v>
      </c>
      <c r="C2" s="182"/>
      <c r="D2" s="182"/>
      <c r="E2" s="182"/>
      <c r="F2" s="182"/>
      <c r="G2" s="182"/>
      <c r="H2" s="182"/>
      <c r="I2" s="182"/>
      <c r="J2" s="182"/>
      <c r="K2" s="182"/>
      <c r="L2" s="182"/>
      <c r="M2" s="182"/>
      <c r="N2" s="182"/>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row>
    <row r="3" spans="1:50" ht="14.25" customHeight="1" thickTop="1" x14ac:dyDescent="0.25">
      <c r="A3" s="21">
        <v>1</v>
      </c>
      <c r="B3" s="20">
        <v>2</v>
      </c>
      <c r="C3" s="21">
        <v>3</v>
      </c>
      <c r="D3" s="20">
        <v>4</v>
      </c>
      <c r="E3" s="21">
        <v>5</v>
      </c>
      <c r="F3" s="20">
        <v>6</v>
      </c>
      <c r="G3" s="21">
        <v>7</v>
      </c>
      <c r="H3" s="20">
        <v>8</v>
      </c>
      <c r="I3" s="21">
        <v>9</v>
      </c>
      <c r="J3" s="20">
        <v>10</v>
      </c>
      <c r="K3" s="21">
        <v>11</v>
      </c>
      <c r="L3" s="20">
        <v>12</v>
      </c>
      <c r="M3" s="21">
        <v>13</v>
      </c>
      <c r="N3" s="20">
        <v>14</v>
      </c>
      <c r="O3" s="21">
        <v>15</v>
      </c>
      <c r="P3" s="20">
        <v>16</v>
      </c>
      <c r="Q3" s="21">
        <v>17</v>
      </c>
      <c r="R3" s="20">
        <v>18</v>
      </c>
      <c r="S3" s="21">
        <v>19</v>
      </c>
      <c r="T3" s="20">
        <v>20</v>
      </c>
      <c r="U3" s="21">
        <v>21</v>
      </c>
      <c r="V3" s="20">
        <v>22</v>
      </c>
      <c r="W3" s="21">
        <v>23</v>
      </c>
      <c r="X3" s="20">
        <v>24</v>
      </c>
      <c r="Y3" s="21">
        <v>25</v>
      </c>
      <c r="Z3" s="20">
        <v>26</v>
      </c>
      <c r="AA3" s="21">
        <v>27</v>
      </c>
      <c r="AB3" s="20">
        <v>28</v>
      </c>
      <c r="AC3" s="21">
        <v>29</v>
      </c>
      <c r="AD3" s="20">
        <v>30</v>
      </c>
      <c r="AE3" s="21">
        <v>31</v>
      </c>
      <c r="AF3" s="20">
        <v>32</v>
      </c>
      <c r="AG3" s="21">
        <v>33</v>
      </c>
      <c r="AH3" s="20">
        <v>34</v>
      </c>
      <c r="AI3" s="21">
        <v>35</v>
      </c>
      <c r="AJ3" s="20">
        <v>36</v>
      </c>
      <c r="AK3" s="21">
        <v>37</v>
      </c>
      <c r="AL3" s="20">
        <v>38</v>
      </c>
      <c r="AM3" s="21">
        <v>39</v>
      </c>
      <c r="AN3" s="20">
        <v>40</v>
      </c>
      <c r="AO3" s="21">
        <v>41</v>
      </c>
      <c r="AP3" s="20">
        <v>42</v>
      </c>
      <c r="AQ3" s="21">
        <v>43</v>
      </c>
      <c r="AR3" s="20">
        <v>44</v>
      </c>
      <c r="AS3" s="21">
        <v>45</v>
      </c>
      <c r="AT3" s="20">
        <v>46</v>
      </c>
      <c r="AU3" s="21">
        <v>47</v>
      </c>
      <c r="AV3" s="20">
        <v>48</v>
      </c>
      <c r="AW3" s="21">
        <v>49</v>
      </c>
      <c r="AX3" s="20">
        <v>50</v>
      </c>
    </row>
    <row r="4" spans="1:50" ht="14.25" customHeight="1" x14ac:dyDescent="0.25">
      <c r="A4" s="159" t="s">
        <v>17</v>
      </c>
      <c r="B4" s="161" t="s">
        <v>163</v>
      </c>
      <c r="C4" s="163" t="s">
        <v>84</v>
      </c>
      <c r="D4" s="164"/>
      <c r="E4" s="164"/>
      <c r="F4" s="164"/>
      <c r="G4" s="164"/>
      <c r="H4" s="164"/>
      <c r="I4" s="164"/>
      <c r="J4" s="164"/>
      <c r="K4" s="164"/>
      <c r="L4" s="164"/>
      <c r="M4" s="164"/>
      <c r="N4" s="164"/>
      <c r="O4" s="168" t="s">
        <v>211</v>
      </c>
      <c r="P4" s="168"/>
      <c r="Q4" s="168"/>
      <c r="R4" s="168"/>
      <c r="S4" s="168"/>
      <c r="T4" s="168"/>
      <c r="U4" s="168"/>
      <c r="V4" s="168"/>
      <c r="W4" s="168"/>
      <c r="X4" s="168"/>
      <c r="Y4" s="168"/>
      <c r="Z4" s="168"/>
      <c r="AA4" s="174" t="s">
        <v>85</v>
      </c>
      <c r="AB4" s="174"/>
      <c r="AC4" s="174"/>
      <c r="AD4" s="174"/>
      <c r="AE4" s="174"/>
      <c r="AF4" s="174"/>
      <c r="AG4" s="174"/>
      <c r="AH4" s="174"/>
      <c r="AI4" s="174"/>
      <c r="AJ4" s="174"/>
      <c r="AK4" s="174"/>
      <c r="AL4" s="174"/>
      <c r="AM4" s="175"/>
      <c r="AN4" s="169"/>
      <c r="AO4" s="169"/>
      <c r="AP4" s="169"/>
      <c r="AQ4" s="169"/>
      <c r="AR4" s="169"/>
      <c r="AS4" s="169"/>
      <c r="AT4" s="169"/>
      <c r="AU4" s="169"/>
      <c r="AV4" s="169"/>
      <c r="AW4" s="169"/>
      <c r="AX4" s="169"/>
    </row>
    <row r="5" spans="1:50" ht="60" customHeight="1" x14ac:dyDescent="0.25">
      <c r="A5" s="160"/>
      <c r="B5" s="162"/>
      <c r="C5" s="165" t="s">
        <v>103</v>
      </c>
      <c r="D5" s="166"/>
      <c r="E5" s="166"/>
      <c r="F5" s="167"/>
      <c r="G5" s="165"/>
      <c r="H5" s="166"/>
      <c r="I5" s="166"/>
      <c r="J5" s="167"/>
      <c r="K5" s="165"/>
      <c r="L5" s="166"/>
      <c r="M5" s="166"/>
      <c r="N5" s="167"/>
      <c r="O5" s="157" t="s">
        <v>229</v>
      </c>
      <c r="P5" s="157"/>
      <c r="Q5" s="157"/>
      <c r="R5" s="158"/>
      <c r="S5" s="157"/>
      <c r="T5" s="157"/>
      <c r="U5" s="157"/>
      <c r="V5" s="158"/>
      <c r="W5" s="157"/>
      <c r="X5" s="157"/>
      <c r="Y5" s="157"/>
      <c r="Z5" s="158"/>
      <c r="AA5" s="172" t="s">
        <v>104</v>
      </c>
      <c r="AB5" s="173"/>
      <c r="AC5" s="173"/>
      <c r="AD5" s="173"/>
      <c r="AE5" s="173"/>
      <c r="AF5" s="173"/>
      <c r="AG5" s="173"/>
      <c r="AH5" s="173"/>
      <c r="AI5" s="173"/>
      <c r="AJ5" s="173"/>
      <c r="AK5" s="173"/>
      <c r="AL5" s="173"/>
      <c r="AM5" s="170"/>
      <c r="AN5" s="171"/>
      <c r="AO5" s="171"/>
      <c r="AP5" s="171"/>
      <c r="AQ5" s="171"/>
      <c r="AR5" s="171"/>
      <c r="AS5" s="171"/>
      <c r="AT5" s="171"/>
      <c r="AU5" s="171"/>
      <c r="AV5" s="171"/>
      <c r="AW5" s="171"/>
      <c r="AX5" s="171"/>
    </row>
    <row r="6" spans="1:50" s="73" customFormat="1" ht="24" customHeight="1" x14ac:dyDescent="0.2">
      <c r="A6" s="71"/>
      <c r="B6" s="72"/>
      <c r="C6" s="154" t="str">
        <f>VLOOKUP(C5,DESKRIPSI!$C$2:$E$47,3,0)</f>
        <v>Memunculkan gagasan imajinatif baru yang bermakna dari beberapa gagasan yang berbeda sebagai ekspresi pikiran dan/atau perasaannya.</v>
      </c>
      <c r="D6" s="155"/>
      <c r="E6" s="155"/>
      <c r="F6" s="156"/>
      <c r="G6" s="154" t="e">
        <f>VLOOKUP(G5,DESKRIPSI!$C$2:$E$47,3,0)</f>
        <v>#N/A</v>
      </c>
      <c r="H6" s="155"/>
      <c r="I6" s="155"/>
      <c r="J6" s="156"/>
      <c r="K6" s="154" t="e">
        <f>VLOOKUP(K5,DESKRIPSI!$C$2:$E$47,3,0)</f>
        <v>#N/A</v>
      </c>
      <c r="L6" s="155"/>
      <c r="M6" s="155"/>
      <c r="N6" s="156"/>
      <c r="O6" s="148" t="str">
        <f>VLOOKUP(O5,DESKRIPSI!$C$1:$E$48,3,0)</f>
        <v>Mengeksplorasi dan mengekspresikan pikiran dan/atau perasaannya sesuai dengan minat dan kesukaannya dalam bentuk karya dan/atau tindakan serta mengapresiasi karya dan tindakan yang dihasilkan</v>
      </c>
      <c r="P6" s="149"/>
      <c r="Q6" s="149"/>
      <c r="R6" s="150"/>
      <c r="S6" s="148" t="e">
        <f>VLOOKUP(S5,DESKRIPSI!$C$1:$E$48,3,0)</f>
        <v>#N/A</v>
      </c>
      <c r="T6" s="149"/>
      <c r="U6" s="149"/>
      <c r="V6" s="150"/>
      <c r="W6" s="148" t="e">
        <f>VLOOKUP(W5,DESKRIPSI!$C$1:$E$48,3,0)</f>
        <v>#N/A</v>
      </c>
      <c r="X6" s="149"/>
      <c r="Y6" s="149"/>
      <c r="Z6" s="150"/>
      <c r="AA6" s="151" t="str">
        <f>VLOOKUP(AA5,DESKRIPSI!$C$1:$E$48,3,0)</f>
        <v>Membandingkan gagasan-gagasan kreatif untuk menghadapi situasi dan permasalahan.</v>
      </c>
      <c r="AB6" s="152"/>
      <c r="AC6" s="152"/>
      <c r="AD6" s="153"/>
      <c r="AE6" s="151" t="e">
        <f>VLOOKUP(AE5,DESKRIPSI!$C$1:$E$48,3,0)</f>
        <v>#N/A</v>
      </c>
      <c r="AF6" s="152"/>
      <c r="AG6" s="152"/>
      <c r="AH6" s="153"/>
      <c r="AI6" s="151" t="e">
        <f>VLOOKUP(AI5,DESKRIPSI!$C$1:$E$48,3,0)</f>
        <v>#N/A</v>
      </c>
      <c r="AJ6" s="152"/>
      <c r="AK6" s="152"/>
      <c r="AL6" s="153"/>
      <c r="AM6" s="145" t="e">
        <f>VLOOKUP(AM5,DESKRIPSI!$C$1:$E$48,3,0)</f>
        <v>#N/A</v>
      </c>
      <c r="AN6" s="146"/>
      <c r="AO6" s="146"/>
      <c r="AP6" s="147"/>
      <c r="AQ6" s="145" t="e">
        <f>VLOOKUP(AQ5,DESKRIPSI!$C$1:$E$48,3,0)</f>
        <v>#N/A</v>
      </c>
      <c r="AR6" s="146"/>
      <c r="AS6" s="146"/>
      <c r="AT6" s="147"/>
      <c r="AU6" s="145" t="e">
        <f>VLOOKUP(AU5,DESKRIPSI!$C$1:$E$48,3,0)</f>
        <v>#N/A</v>
      </c>
      <c r="AV6" s="146"/>
      <c r="AW6" s="146"/>
      <c r="AX6" s="147"/>
    </row>
    <row r="7" spans="1:50" ht="27" customHeight="1" x14ac:dyDescent="0.25">
      <c r="A7" s="24"/>
      <c r="B7" s="30"/>
      <c r="C7" s="33" t="s">
        <v>95</v>
      </c>
      <c r="D7" s="33" t="s">
        <v>97</v>
      </c>
      <c r="E7" s="33" t="s">
        <v>96</v>
      </c>
      <c r="F7" s="33" t="s">
        <v>151</v>
      </c>
      <c r="G7" s="33" t="s">
        <v>95</v>
      </c>
      <c r="H7" s="33" t="s">
        <v>97</v>
      </c>
      <c r="I7" s="33" t="s">
        <v>96</v>
      </c>
      <c r="J7" s="33" t="s">
        <v>151</v>
      </c>
      <c r="K7" s="33" t="s">
        <v>95</v>
      </c>
      <c r="L7" s="33" t="s">
        <v>97</v>
      </c>
      <c r="M7" s="33" t="s">
        <v>96</v>
      </c>
      <c r="N7" s="33" t="s">
        <v>151</v>
      </c>
      <c r="O7" s="33" t="s">
        <v>95</v>
      </c>
      <c r="P7" s="33" t="s">
        <v>97</v>
      </c>
      <c r="Q7" s="33" t="s">
        <v>96</v>
      </c>
      <c r="R7" s="33" t="s">
        <v>151</v>
      </c>
      <c r="S7" s="33" t="s">
        <v>95</v>
      </c>
      <c r="T7" s="33" t="s">
        <v>97</v>
      </c>
      <c r="U7" s="33" t="s">
        <v>96</v>
      </c>
      <c r="V7" s="33" t="s">
        <v>151</v>
      </c>
      <c r="W7" s="33" t="s">
        <v>95</v>
      </c>
      <c r="X7" s="33" t="s">
        <v>97</v>
      </c>
      <c r="Y7" s="33" t="s">
        <v>96</v>
      </c>
      <c r="Z7" s="33" t="s">
        <v>151</v>
      </c>
      <c r="AA7" s="33" t="s">
        <v>95</v>
      </c>
      <c r="AB7" s="33" t="s">
        <v>97</v>
      </c>
      <c r="AC7" s="33" t="s">
        <v>96</v>
      </c>
      <c r="AD7" s="33" t="s">
        <v>151</v>
      </c>
      <c r="AE7" s="33" t="s">
        <v>95</v>
      </c>
      <c r="AF7" s="33" t="s">
        <v>97</v>
      </c>
      <c r="AG7" s="33" t="s">
        <v>96</v>
      </c>
      <c r="AH7" s="33" t="s">
        <v>151</v>
      </c>
      <c r="AI7" s="33" t="s">
        <v>95</v>
      </c>
      <c r="AJ7" s="33" t="s">
        <v>97</v>
      </c>
      <c r="AK7" s="33" t="s">
        <v>96</v>
      </c>
      <c r="AL7" s="33" t="s">
        <v>151</v>
      </c>
      <c r="AM7" s="33" t="s">
        <v>95</v>
      </c>
      <c r="AN7" s="33" t="s">
        <v>97</v>
      </c>
      <c r="AO7" s="33" t="s">
        <v>96</v>
      </c>
      <c r="AP7" s="33" t="s">
        <v>151</v>
      </c>
      <c r="AQ7" s="33" t="s">
        <v>95</v>
      </c>
      <c r="AR7" s="33" t="s">
        <v>97</v>
      </c>
      <c r="AS7" s="33" t="s">
        <v>96</v>
      </c>
      <c r="AT7" s="33" t="s">
        <v>151</v>
      </c>
      <c r="AU7" s="33" t="s">
        <v>95</v>
      </c>
      <c r="AV7" s="33" t="s">
        <v>97</v>
      </c>
      <c r="AW7" s="33" t="s">
        <v>96</v>
      </c>
      <c r="AX7" s="33" t="s">
        <v>151</v>
      </c>
    </row>
    <row r="8" spans="1:50" ht="14.25" customHeight="1" x14ac:dyDescent="0.25">
      <c r="A8" s="22">
        <v>1</v>
      </c>
      <c r="B8" s="23" t="str">
        <f>IF('DATA SISWA'!E14="","",'DATA SISWA'!E14)</f>
        <v>AHZA BAGAS RAMADHAN</v>
      </c>
      <c r="C8" s="49"/>
      <c r="D8" s="49"/>
      <c r="E8" s="49"/>
      <c r="F8" s="49"/>
      <c r="G8" s="49"/>
      <c r="H8" s="49"/>
      <c r="I8" s="49"/>
      <c r="J8" s="49"/>
      <c r="K8" s="49"/>
      <c r="L8" s="49"/>
      <c r="M8" s="49"/>
      <c r="N8" s="49"/>
      <c r="O8" s="49"/>
      <c r="P8" s="49"/>
      <c r="Q8" s="49"/>
      <c r="R8" s="49"/>
      <c r="S8" s="49"/>
      <c r="T8" s="49"/>
      <c r="U8" s="49"/>
      <c r="V8" s="49"/>
      <c r="W8" s="49"/>
      <c r="X8" s="49"/>
      <c r="Y8" s="49"/>
      <c r="Z8" s="49"/>
      <c r="AA8" s="27"/>
      <c r="AB8" s="27"/>
      <c r="AC8" s="27"/>
      <c r="AD8" s="27"/>
      <c r="AE8" s="27"/>
      <c r="AF8" s="27"/>
      <c r="AG8" s="27"/>
      <c r="AH8" s="27"/>
      <c r="AI8" s="27"/>
      <c r="AJ8" s="27"/>
      <c r="AK8" s="27"/>
      <c r="AL8" s="27"/>
      <c r="AM8" s="34"/>
      <c r="AN8" s="27"/>
      <c r="AO8" s="27"/>
      <c r="AP8" s="27"/>
      <c r="AQ8" s="27"/>
      <c r="AR8" s="27"/>
      <c r="AS8" s="27"/>
      <c r="AT8" s="27"/>
      <c r="AU8" s="27"/>
      <c r="AV8" s="27"/>
      <c r="AW8" s="27"/>
      <c r="AX8" s="27"/>
    </row>
    <row r="9" spans="1:50" ht="14.25" customHeight="1" x14ac:dyDescent="0.25">
      <c r="A9" s="22">
        <v>2</v>
      </c>
      <c r="B9" s="23" t="str">
        <f>IF('DATA SISWA'!E15="","",'DATA SISWA'!E15)</f>
        <v>AISHA KHAIRINA SHALIHA</v>
      </c>
      <c r="C9" s="49"/>
      <c r="D9" s="49"/>
      <c r="E9" s="49"/>
      <c r="F9" s="49"/>
      <c r="G9" s="49"/>
      <c r="H9" s="49"/>
      <c r="I9" s="49"/>
      <c r="J9" s="49"/>
      <c r="K9" s="49"/>
      <c r="L9" s="49"/>
      <c r="M9" s="49"/>
      <c r="N9" s="49"/>
      <c r="O9" s="49"/>
      <c r="P9" s="49"/>
      <c r="Q9" s="49"/>
      <c r="R9" s="49"/>
      <c r="S9" s="49"/>
      <c r="T9" s="49"/>
      <c r="U9" s="49"/>
      <c r="V9" s="49"/>
      <c r="W9" s="49"/>
      <c r="X9" s="49"/>
      <c r="Y9" s="49"/>
      <c r="Z9" s="49"/>
      <c r="AA9" s="27"/>
      <c r="AB9" s="27"/>
      <c r="AC9" s="27"/>
      <c r="AD9" s="27"/>
      <c r="AE9" s="27"/>
      <c r="AF9" s="27"/>
      <c r="AG9" s="27"/>
      <c r="AH9" s="27"/>
      <c r="AI9" s="27"/>
      <c r="AJ9" s="27"/>
      <c r="AK9" s="27"/>
      <c r="AL9" s="27"/>
      <c r="AM9" s="34"/>
      <c r="AN9" s="27"/>
      <c r="AO9" s="27"/>
      <c r="AP9" s="27"/>
      <c r="AQ9" s="27"/>
      <c r="AR9" s="27"/>
      <c r="AS9" s="27"/>
      <c r="AT9" s="27"/>
      <c r="AU9" s="27"/>
      <c r="AV9" s="27"/>
      <c r="AW9" s="27"/>
      <c r="AX9" s="27"/>
    </row>
    <row r="10" spans="1:50" ht="14.25" customHeight="1" x14ac:dyDescent="0.25">
      <c r="A10" s="22">
        <v>3</v>
      </c>
      <c r="B10" s="23" t="str">
        <f>IF('DATA SISWA'!E16="","",'DATA SISWA'!E16)</f>
        <v>ALYSHA KIRANA BESTARI</v>
      </c>
      <c r="C10" s="49"/>
      <c r="D10" s="49"/>
      <c r="E10" s="49"/>
      <c r="F10" s="49"/>
      <c r="G10" s="49"/>
      <c r="H10" s="49"/>
      <c r="I10" s="49"/>
      <c r="J10" s="49"/>
      <c r="K10" s="49"/>
      <c r="L10" s="49"/>
      <c r="M10" s="49"/>
      <c r="N10" s="49"/>
      <c r="O10" s="49"/>
      <c r="P10" s="49"/>
      <c r="Q10" s="49"/>
      <c r="R10" s="49"/>
      <c r="S10" s="49"/>
      <c r="T10" s="49"/>
      <c r="U10" s="49"/>
      <c r="V10" s="49"/>
      <c r="W10" s="49"/>
      <c r="X10" s="49"/>
      <c r="Y10" s="49"/>
      <c r="Z10" s="49"/>
      <c r="AA10" s="27"/>
      <c r="AB10" s="27"/>
      <c r="AC10" s="27"/>
      <c r="AD10" s="27"/>
      <c r="AE10" s="27"/>
      <c r="AF10" s="27"/>
      <c r="AG10" s="27"/>
      <c r="AH10" s="27"/>
      <c r="AI10" s="27"/>
      <c r="AJ10" s="27"/>
      <c r="AK10" s="27"/>
      <c r="AL10" s="27"/>
      <c r="AM10" s="34"/>
      <c r="AN10" s="27"/>
      <c r="AO10" s="27"/>
      <c r="AP10" s="27"/>
      <c r="AQ10" s="27"/>
      <c r="AR10" s="27"/>
      <c r="AS10" s="27"/>
      <c r="AT10" s="27"/>
      <c r="AU10" s="27"/>
      <c r="AV10" s="27"/>
      <c r="AW10" s="27"/>
      <c r="AX10" s="27"/>
    </row>
    <row r="11" spans="1:50" ht="14.25" customHeight="1" x14ac:dyDescent="0.25">
      <c r="A11" s="22">
        <v>4</v>
      </c>
      <c r="B11" s="23" t="str">
        <f>IF('DATA SISWA'!E17="","",'DATA SISWA'!E17)</f>
        <v/>
      </c>
      <c r="C11" s="49"/>
      <c r="D11" s="49"/>
      <c r="E11" s="49"/>
      <c r="F11" s="49"/>
      <c r="G11" s="49"/>
      <c r="H11" s="49"/>
      <c r="I11" s="49"/>
      <c r="J11" s="49"/>
      <c r="K11" s="49"/>
      <c r="L11" s="49"/>
      <c r="M11" s="49"/>
      <c r="N11" s="49"/>
      <c r="O11" s="49"/>
      <c r="P11" s="49"/>
      <c r="Q11" s="49"/>
      <c r="R11" s="49"/>
      <c r="S11" s="49"/>
      <c r="T11" s="49"/>
      <c r="U11" s="49"/>
      <c r="V11" s="49"/>
      <c r="W11" s="49"/>
      <c r="X11" s="49"/>
      <c r="Y11" s="49"/>
      <c r="Z11" s="49"/>
      <c r="AA11" s="27"/>
      <c r="AB11" s="27"/>
      <c r="AC11" s="27"/>
      <c r="AD11" s="27"/>
      <c r="AE11" s="27"/>
      <c r="AF11" s="27"/>
      <c r="AG11" s="27"/>
      <c r="AH11" s="27"/>
      <c r="AI11" s="27"/>
      <c r="AJ11" s="27"/>
      <c r="AK11" s="27"/>
      <c r="AL11" s="27"/>
      <c r="AM11" s="34"/>
      <c r="AN11" s="27"/>
      <c r="AO11" s="27"/>
      <c r="AP11" s="27"/>
      <c r="AQ11" s="27"/>
      <c r="AR11" s="27"/>
      <c r="AS11" s="27"/>
      <c r="AT11" s="27"/>
      <c r="AU11" s="27"/>
      <c r="AV11" s="27"/>
      <c r="AW11" s="27"/>
      <c r="AX11" s="27"/>
    </row>
    <row r="12" spans="1:50" ht="14.25" customHeight="1" x14ac:dyDescent="0.25">
      <c r="A12" s="22">
        <v>5</v>
      </c>
      <c r="B12" s="23" t="str">
        <f>IF('DATA SISWA'!E18="","",'DATA SISWA'!E18)</f>
        <v/>
      </c>
      <c r="C12" s="49"/>
      <c r="D12" s="49"/>
      <c r="E12" s="49"/>
      <c r="F12" s="49"/>
      <c r="G12" s="49"/>
      <c r="H12" s="49"/>
      <c r="I12" s="49"/>
      <c r="J12" s="49"/>
      <c r="K12" s="49"/>
      <c r="L12" s="49"/>
      <c r="M12" s="49"/>
      <c r="N12" s="49"/>
      <c r="O12" s="49"/>
      <c r="P12" s="49"/>
      <c r="Q12" s="49"/>
      <c r="R12" s="49"/>
      <c r="S12" s="49"/>
      <c r="T12" s="49"/>
      <c r="U12" s="49"/>
      <c r="V12" s="49"/>
      <c r="W12" s="49"/>
      <c r="X12" s="49"/>
      <c r="Y12" s="49"/>
      <c r="Z12" s="49"/>
      <c r="AA12" s="27"/>
      <c r="AB12" s="27"/>
      <c r="AC12" s="27"/>
      <c r="AD12" s="27"/>
      <c r="AE12" s="27"/>
      <c r="AF12" s="27"/>
      <c r="AG12" s="27"/>
      <c r="AH12" s="27"/>
      <c r="AI12" s="27"/>
      <c r="AJ12" s="27"/>
      <c r="AK12" s="27"/>
      <c r="AL12" s="27"/>
      <c r="AM12" s="34"/>
      <c r="AN12" s="27"/>
      <c r="AO12" s="27"/>
      <c r="AP12" s="27"/>
      <c r="AQ12" s="27"/>
      <c r="AR12" s="27"/>
      <c r="AS12" s="27"/>
      <c r="AT12" s="27"/>
      <c r="AU12" s="27"/>
      <c r="AV12" s="27"/>
      <c r="AW12" s="27"/>
      <c r="AX12" s="27"/>
    </row>
    <row r="13" spans="1:50" ht="14.25" customHeight="1" x14ac:dyDescent="0.25">
      <c r="A13" s="22">
        <v>6</v>
      </c>
      <c r="B13" s="23" t="str">
        <f>IF('DATA SISWA'!E19="","",'DATA SISWA'!E19)</f>
        <v/>
      </c>
      <c r="C13" s="49"/>
      <c r="D13" s="49"/>
      <c r="E13" s="49"/>
      <c r="F13" s="49"/>
      <c r="G13" s="49"/>
      <c r="H13" s="49"/>
      <c r="I13" s="49"/>
      <c r="J13" s="49"/>
      <c r="K13" s="49"/>
      <c r="L13" s="49"/>
      <c r="M13" s="49"/>
      <c r="N13" s="49"/>
      <c r="O13" s="49"/>
      <c r="P13" s="49"/>
      <c r="Q13" s="49"/>
      <c r="R13" s="49"/>
      <c r="S13" s="49"/>
      <c r="T13" s="49"/>
      <c r="U13" s="49"/>
      <c r="V13" s="49"/>
      <c r="W13" s="49"/>
      <c r="X13" s="49"/>
      <c r="Y13" s="49"/>
      <c r="Z13" s="49"/>
      <c r="AA13" s="27"/>
      <c r="AB13" s="27"/>
      <c r="AC13" s="27"/>
      <c r="AD13" s="27"/>
      <c r="AE13" s="27"/>
      <c r="AF13" s="27"/>
      <c r="AG13" s="27"/>
      <c r="AH13" s="27"/>
      <c r="AI13" s="27"/>
      <c r="AJ13" s="27"/>
      <c r="AK13" s="27"/>
      <c r="AL13" s="27"/>
      <c r="AM13" s="34"/>
      <c r="AN13" s="27"/>
      <c r="AO13" s="27"/>
      <c r="AP13" s="27"/>
      <c r="AQ13" s="27"/>
      <c r="AR13" s="27"/>
      <c r="AS13" s="27"/>
      <c r="AT13" s="27"/>
      <c r="AU13" s="27"/>
      <c r="AV13" s="27"/>
      <c r="AW13" s="27"/>
      <c r="AX13" s="27"/>
    </row>
    <row r="14" spans="1:50" ht="14.25" customHeight="1" x14ac:dyDescent="0.25">
      <c r="A14" s="22">
        <v>7</v>
      </c>
      <c r="B14" s="23" t="str">
        <f>IF('DATA SISWA'!E20="","",'DATA SISWA'!E20)</f>
        <v/>
      </c>
      <c r="C14" s="49"/>
      <c r="D14" s="49"/>
      <c r="E14" s="49"/>
      <c r="F14" s="49"/>
      <c r="G14" s="49"/>
      <c r="H14" s="49"/>
      <c r="I14" s="49"/>
      <c r="J14" s="49"/>
      <c r="K14" s="49"/>
      <c r="L14" s="49"/>
      <c r="M14" s="49"/>
      <c r="N14" s="49"/>
      <c r="O14" s="49"/>
      <c r="P14" s="49"/>
      <c r="Q14" s="49"/>
      <c r="R14" s="49"/>
      <c r="S14" s="49"/>
      <c r="T14" s="49"/>
      <c r="U14" s="49"/>
      <c r="V14" s="49"/>
      <c r="W14" s="49"/>
      <c r="X14" s="49"/>
      <c r="Y14" s="49"/>
      <c r="Z14" s="49"/>
      <c r="AA14" s="27"/>
      <c r="AB14" s="27"/>
      <c r="AC14" s="27"/>
      <c r="AD14" s="27"/>
      <c r="AE14" s="27"/>
      <c r="AF14" s="27"/>
      <c r="AG14" s="27"/>
      <c r="AH14" s="27"/>
      <c r="AI14" s="27"/>
      <c r="AJ14" s="27"/>
      <c r="AK14" s="27"/>
      <c r="AL14" s="27"/>
      <c r="AM14" s="34"/>
      <c r="AN14" s="27"/>
      <c r="AO14" s="27"/>
      <c r="AP14" s="27"/>
      <c r="AQ14" s="27"/>
      <c r="AR14" s="27"/>
      <c r="AS14" s="27"/>
      <c r="AT14" s="27"/>
      <c r="AU14" s="27"/>
      <c r="AV14" s="27"/>
      <c r="AW14" s="27"/>
      <c r="AX14" s="27"/>
    </row>
    <row r="15" spans="1:50" ht="14.25" customHeight="1" x14ac:dyDescent="0.25">
      <c r="A15" s="22">
        <v>8</v>
      </c>
      <c r="B15" s="23" t="str">
        <f>IF('DATA SISWA'!E21="","",'DATA SISWA'!E21)</f>
        <v/>
      </c>
      <c r="C15" s="49"/>
      <c r="D15" s="49"/>
      <c r="E15" s="49"/>
      <c r="F15" s="49"/>
      <c r="G15" s="49"/>
      <c r="H15" s="49"/>
      <c r="I15" s="49"/>
      <c r="J15" s="49"/>
      <c r="K15" s="49"/>
      <c r="L15" s="49"/>
      <c r="M15" s="49"/>
      <c r="N15" s="49"/>
      <c r="O15" s="49"/>
      <c r="P15" s="49"/>
      <c r="Q15" s="49"/>
      <c r="R15" s="49"/>
      <c r="S15" s="49"/>
      <c r="T15" s="49"/>
      <c r="U15" s="49"/>
      <c r="V15" s="49"/>
      <c r="W15" s="49"/>
      <c r="X15" s="49"/>
      <c r="Y15" s="49"/>
      <c r="Z15" s="49"/>
      <c r="AA15" s="27"/>
      <c r="AB15" s="27"/>
      <c r="AC15" s="27"/>
      <c r="AD15" s="27"/>
      <c r="AE15" s="27"/>
      <c r="AF15" s="27"/>
      <c r="AG15" s="27"/>
      <c r="AH15" s="27"/>
      <c r="AI15" s="27"/>
      <c r="AJ15" s="27"/>
      <c r="AK15" s="27"/>
      <c r="AL15" s="27"/>
      <c r="AM15" s="34"/>
      <c r="AN15" s="27"/>
      <c r="AO15" s="27"/>
      <c r="AP15" s="27"/>
      <c r="AQ15" s="27"/>
      <c r="AR15" s="27"/>
      <c r="AS15" s="27"/>
      <c r="AT15" s="27"/>
      <c r="AU15" s="27"/>
      <c r="AV15" s="27"/>
      <c r="AW15" s="27"/>
      <c r="AX15" s="27"/>
    </row>
    <row r="16" spans="1:50" ht="14.25" customHeight="1" x14ac:dyDescent="0.25">
      <c r="A16" s="22">
        <v>9</v>
      </c>
      <c r="B16" s="23" t="str">
        <f>IF('DATA SISWA'!E22="","",'DATA SISWA'!E22)</f>
        <v/>
      </c>
      <c r="C16" s="49"/>
      <c r="D16" s="49"/>
      <c r="E16" s="49"/>
      <c r="F16" s="49"/>
      <c r="G16" s="49"/>
      <c r="H16" s="49"/>
      <c r="I16" s="49"/>
      <c r="J16" s="49"/>
      <c r="K16" s="49"/>
      <c r="L16" s="49"/>
      <c r="M16" s="49"/>
      <c r="N16" s="49"/>
      <c r="O16" s="49"/>
      <c r="P16" s="49"/>
      <c r="Q16" s="49"/>
      <c r="R16" s="49"/>
      <c r="S16" s="49"/>
      <c r="T16" s="49"/>
      <c r="U16" s="49"/>
      <c r="V16" s="49"/>
      <c r="W16" s="49"/>
      <c r="X16" s="49"/>
      <c r="Y16" s="49"/>
      <c r="Z16" s="49"/>
      <c r="AA16" s="27"/>
      <c r="AB16" s="27"/>
      <c r="AC16" s="27"/>
      <c r="AD16" s="27"/>
      <c r="AE16" s="27"/>
      <c r="AF16" s="27"/>
      <c r="AG16" s="27"/>
      <c r="AH16" s="27"/>
      <c r="AI16" s="27"/>
      <c r="AJ16" s="27"/>
      <c r="AK16" s="27"/>
      <c r="AL16" s="27"/>
      <c r="AM16" s="34"/>
      <c r="AN16" s="27"/>
      <c r="AO16" s="27"/>
      <c r="AP16" s="27"/>
      <c r="AQ16" s="27"/>
      <c r="AR16" s="27"/>
      <c r="AS16" s="27"/>
      <c r="AT16" s="27"/>
      <c r="AU16" s="27"/>
      <c r="AV16" s="27"/>
      <c r="AW16" s="27"/>
      <c r="AX16" s="27"/>
    </row>
    <row r="17" spans="1:50" ht="14.25" customHeight="1" x14ac:dyDescent="0.25">
      <c r="A17" s="22">
        <v>10</v>
      </c>
      <c r="B17" s="23" t="str">
        <f>IF('DATA SISWA'!E23="","",'DATA SISWA'!E23)</f>
        <v/>
      </c>
      <c r="C17" s="49"/>
      <c r="D17" s="49"/>
      <c r="E17" s="49"/>
      <c r="F17" s="49"/>
      <c r="G17" s="49"/>
      <c r="H17" s="49"/>
      <c r="I17" s="49"/>
      <c r="J17" s="49"/>
      <c r="K17" s="49"/>
      <c r="L17" s="49"/>
      <c r="M17" s="49"/>
      <c r="N17" s="49"/>
      <c r="O17" s="49"/>
      <c r="P17" s="49"/>
      <c r="Q17" s="49"/>
      <c r="R17" s="49"/>
      <c r="S17" s="49"/>
      <c r="T17" s="49"/>
      <c r="U17" s="49"/>
      <c r="V17" s="49"/>
      <c r="W17" s="49"/>
      <c r="X17" s="49"/>
      <c r="Y17" s="49"/>
      <c r="Z17" s="49"/>
      <c r="AA17" s="27"/>
      <c r="AB17" s="27"/>
      <c r="AC17" s="27"/>
      <c r="AD17" s="27"/>
      <c r="AE17" s="27"/>
      <c r="AF17" s="27"/>
      <c r="AG17" s="27"/>
      <c r="AH17" s="27"/>
      <c r="AI17" s="27"/>
      <c r="AJ17" s="27"/>
      <c r="AK17" s="27"/>
      <c r="AL17" s="27"/>
      <c r="AM17" s="34"/>
      <c r="AN17" s="27"/>
      <c r="AO17" s="27"/>
      <c r="AP17" s="27"/>
      <c r="AQ17" s="27"/>
      <c r="AR17" s="27"/>
      <c r="AS17" s="27"/>
      <c r="AT17" s="27"/>
      <c r="AU17" s="27"/>
      <c r="AV17" s="27"/>
      <c r="AW17" s="27"/>
      <c r="AX17" s="27"/>
    </row>
    <row r="18" spans="1:50" ht="14.25" customHeight="1" x14ac:dyDescent="0.25">
      <c r="A18" s="22">
        <v>11</v>
      </c>
      <c r="B18" s="23" t="str">
        <f>IF('DATA SISWA'!E24="","",'DATA SISWA'!E24)</f>
        <v/>
      </c>
      <c r="C18" s="49"/>
      <c r="D18" s="49"/>
      <c r="E18" s="49"/>
      <c r="F18" s="49"/>
      <c r="G18" s="49"/>
      <c r="H18" s="49"/>
      <c r="I18" s="49"/>
      <c r="J18" s="49"/>
      <c r="K18" s="49"/>
      <c r="L18" s="49"/>
      <c r="M18" s="49"/>
      <c r="N18" s="49"/>
      <c r="O18" s="49"/>
      <c r="P18" s="49"/>
      <c r="Q18" s="49"/>
      <c r="R18" s="49"/>
      <c r="S18" s="49"/>
      <c r="T18" s="49"/>
      <c r="U18" s="49"/>
      <c r="V18" s="49"/>
      <c r="W18" s="49"/>
      <c r="X18" s="49"/>
      <c r="Y18" s="49"/>
      <c r="Z18" s="49"/>
      <c r="AA18" s="27"/>
      <c r="AB18" s="27"/>
      <c r="AC18" s="27"/>
      <c r="AD18" s="27"/>
      <c r="AE18" s="27"/>
      <c r="AF18" s="27"/>
      <c r="AG18" s="27"/>
      <c r="AH18" s="27"/>
      <c r="AI18" s="27"/>
      <c r="AJ18" s="27"/>
      <c r="AK18" s="27"/>
      <c r="AL18" s="27"/>
      <c r="AM18" s="34"/>
      <c r="AN18" s="27"/>
      <c r="AO18" s="27"/>
      <c r="AP18" s="27"/>
      <c r="AQ18" s="27"/>
      <c r="AR18" s="27"/>
      <c r="AS18" s="27"/>
      <c r="AT18" s="27"/>
      <c r="AU18" s="27"/>
      <c r="AV18" s="27"/>
      <c r="AW18" s="27"/>
      <c r="AX18" s="27"/>
    </row>
    <row r="19" spans="1:50" ht="14.25" customHeight="1" x14ac:dyDescent="0.25">
      <c r="A19" s="22">
        <v>12</v>
      </c>
      <c r="B19" s="23" t="str">
        <f>IF('DATA SISWA'!E25="","",'DATA SISWA'!E25)</f>
        <v/>
      </c>
      <c r="C19" s="49"/>
      <c r="D19" s="49"/>
      <c r="E19" s="49"/>
      <c r="F19" s="49"/>
      <c r="G19" s="49"/>
      <c r="H19" s="49"/>
      <c r="I19" s="49"/>
      <c r="J19" s="49"/>
      <c r="K19" s="49"/>
      <c r="L19" s="49"/>
      <c r="M19" s="49"/>
      <c r="N19" s="49"/>
      <c r="O19" s="49"/>
      <c r="P19" s="49"/>
      <c r="Q19" s="49"/>
      <c r="R19" s="49"/>
      <c r="S19" s="49"/>
      <c r="T19" s="49"/>
      <c r="U19" s="49"/>
      <c r="V19" s="49"/>
      <c r="W19" s="49"/>
      <c r="X19" s="49"/>
      <c r="Y19" s="49"/>
      <c r="Z19" s="49"/>
      <c r="AA19" s="27"/>
      <c r="AB19" s="27"/>
      <c r="AC19" s="27"/>
      <c r="AD19" s="27"/>
      <c r="AE19" s="27"/>
      <c r="AF19" s="27"/>
      <c r="AG19" s="27"/>
      <c r="AH19" s="27"/>
      <c r="AI19" s="27"/>
      <c r="AJ19" s="27"/>
      <c r="AK19" s="27"/>
      <c r="AL19" s="27"/>
      <c r="AM19" s="34"/>
      <c r="AN19" s="27"/>
      <c r="AO19" s="27"/>
      <c r="AP19" s="27"/>
      <c r="AQ19" s="27"/>
      <c r="AR19" s="27"/>
      <c r="AS19" s="27"/>
      <c r="AT19" s="27"/>
      <c r="AU19" s="27"/>
      <c r="AV19" s="27"/>
      <c r="AW19" s="27"/>
      <c r="AX19" s="27"/>
    </row>
    <row r="20" spans="1:50" ht="14.25" customHeight="1" x14ac:dyDescent="0.25">
      <c r="A20" s="22">
        <v>13</v>
      </c>
      <c r="B20" s="23" t="str">
        <f>IF('DATA SISWA'!E26="","",'DATA SISWA'!E26)</f>
        <v/>
      </c>
      <c r="C20" s="49"/>
      <c r="D20" s="49"/>
      <c r="E20" s="49"/>
      <c r="F20" s="49"/>
      <c r="G20" s="49"/>
      <c r="H20" s="49"/>
      <c r="I20" s="49"/>
      <c r="J20" s="49"/>
      <c r="K20" s="49"/>
      <c r="L20" s="49"/>
      <c r="M20" s="49"/>
      <c r="N20" s="49"/>
      <c r="O20" s="49"/>
      <c r="P20" s="49"/>
      <c r="Q20" s="49"/>
      <c r="R20" s="49"/>
      <c r="S20" s="49"/>
      <c r="T20" s="49"/>
      <c r="U20" s="49"/>
      <c r="V20" s="49"/>
      <c r="W20" s="49"/>
      <c r="X20" s="49"/>
      <c r="Y20" s="49"/>
      <c r="Z20" s="49"/>
      <c r="AA20" s="27"/>
      <c r="AB20" s="27"/>
      <c r="AC20" s="27"/>
      <c r="AD20" s="27"/>
      <c r="AE20" s="27"/>
      <c r="AF20" s="27"/>
      <c r="AG20" s="27"/>
      <c r="AH20" s="27"/>
      <c r="AI20" s="27"/>
      <c r="AJ20" s="27"/>
      <c r="AK20" s="27"/>
      <c r="AL20" s="27"/>
      <c r="AM20" s="34"/>
      <c r="AN20" s="27"/>
      <c r="AO20" s="27"/>
      <c r="AP20" s="27"/>
      <c r="AQ20" s="27"/>
      <c r="AR20" s="27"/>
      <c r="AS20" s="27"/>
      <c r="AT20" s="27"/>
      <c r="AU20" s="27"/>
      <c r="AV20" s="27"/>
      <c r="AW20" s="27"/>
      <c r="AX20" s="27"/>
    </row>
    <row r="21" spans="1:50" ht="14.25" customHeight="1" x14ac:dyDescent="0.25">
      <c r="A21" s="22">
        <v>14</v>
      </c>
      <c r="B21" s="23" t="str">
        <f>IF('DATA SISWA'!E27="","",'DATA SISWA'!E27)</f>
        <v/>
      </c>
      <c r="C21" s="49"/>
      <c r="D21" s="49"/>
      <c r="E21" s="49"/>
      <c r="F21" s="49"/>
      <c r="G21" s="49"/>
      <c r="H21" s="49"/>
      <c r="I21" s="49"/>
      <c r="J21" s="49"/>
      <c r="K21" s="49"/>
      <c r="L21" s="49"/>
      <c r="M21" s="49"/>
      <c r="N21" s="49"/>
      <c r="O21" s="49"/>
      <c r="P21" s="49"/>
      <c r="Q21" s="49"/>
      <c r="R21" s="49"/>
      <c r="S21" s="49"/>
      <c r="T21" s="49"/>
      <c r="U21" s="49"/>
      <c r="V21" s="49"/>
      <c r="W21" s="49"/>
      <c r="X21" s="49"/>
      <c r="Y21" s="49"/>
      <c r="Z21" s="49"/>
      <c r="AA21" s="27"/>
      <c r="AB21" s="27"/>
      <c r="AC21" s="27"/>
      <c r="AD21" s="27"/>
      <c r="AE21" s="27"/>
      <c r="AF21" s="27"/>
      <c r="AG21" s="27"/>
      <c r="AH21" s="27"/>
      <c r="AI21" s="27"/>
      <c r="AJ21" s="27"/>
      <c r="AK21" s="27"/>
      <c r="AL21" s="27"/>
      <c r="AM21" s="34"/>
      <c r="AN21" s="27"/>
      <c r="AO21" s="27"/>
      <c r="AP21" s="27"/>
      <c r="AQ21" s="27"/>
      <c r="AR21" s="27"/>
      <c r="AS21" s="27"/>
      <c r="AT21" s="27"/>
      <c r="AU21" s="27"/>
      <c r="AV21" s="27"/>
      <c r="AW21" s="27"/>
      <c r="AX21" s="27"/>
    </row>
    <row r="22" spans="1:50" ht="14.25" customHeight="1" x14ac:dyDescent="0.25">
      <c r="A22" s="22">
        <v>15</v>
      </c>
      <c r="B22" s="23" t="str">
        <f>IF('DATA SISWA'!E28="","",'DATA SISWA'!E28)</f>
        <v/>
      </c>
      <c r="C22" s="49"/>
      <c r="D22" s="49"/>
      <c r="E22" s="49"/>
      <c r="F22" s="49"/>
      <c r="G22" s="49"/>
      <c r="H22" s="49"/>
      <c r="I22" s="49"/>
      <c r="J22" s="49"/>
      <c r="K22" s="49"/>
      <c r="L22" s="49"/>
      <c r="M22" s="49"/>
      <c r="N22" s="49"/>
      <c r="O22" s="49"/>
      <c r="P22" s="49"/>
      <c r="Q22" s="49"/>
      <c r="R22" s="49"/>
      <c r="S22" s="49"/>
      <c r="T22" s="49"/>
      <c r="U22" s="49"/>
      <c r="V22" s="49"/>
      <c r="W22" s="49"/>
      <c r="X22" s="49"/>
      <c r="Y22" s="49"/>
      <c r="Z22" s="49"/>
      <c r="AA22" s="27"/>
      <c r="AB22" s="27"/>
      <c r="AC22" s="27"/>
      <c r="AD22" s="27"/>
      <c r="AE22" s="27"/>
      <c r="AF22" s="27"/>
      <c r="AG22" s="27"/>
      <c r="AH22" s="27"/>
      <c r="AI22" s="27"/>
      <c r="AJ22" s="27"/>
      <c r="AK22" s="27"/>
      <c r="AL22" s="27"/>
      <c r="AM22" s="34"/>
      <c r="AN22" s="27"/>
      <c r="AO22" s="27"/>
      <c r="AP22" s="27"/>
      <c r="AQ22" s="27"/>
      <c r="AR22" s="27"/>
      <c r="AS22" s="27"/>
      <c r="AT22" s="27"/>
      <c r="AU22" s="27"/>
      <c r="AV22" s="27"/>
      <c r="AW22" s="27"/>
      <c r="AX22" s="27"/>
    </row>
    <row r="23" spans="1:50" ht="14.25" customHeight="1" x14ac:dyDescent="0.25">
      <c r="A23" s="22">
        <v>16</v>
      </c>
      <c r="B23" s="23" t="str">
        <f>IF('DATA SISWA'!E29="","",'DATA SISWA'!E29)</f>
        <v/>
      </c>
      <c r="C23" s="49"/>
      <c r="D23" s="49"/>
      <c r="E23" s="49"/>
      <c r="F23" s="49"/>
      <c r="G23" s="49"/>
      <c r="H23" s="49"/>
      <c r="I23" s="49"/>
      <c r="J23" s="49"/>
      <c r="K23" s="49"/>
      <c r="L23" s="49"/>
      <c r="M23" s="49"/>
      <c r="N23" s="49"/>
      <c r="O23" s="49"/>
      <c r="P23" s="49"/>
      <c r="Q23" s="49"/>
      <c r="R23" s="49"/>
      <c r="S23" s="49"/>
      <c r="T23" s="49"/>
      <c r="U23" s="49"/>
      <c r="V23" s="49"/>
      <c r="W23" s="49"/>
      <c r="X23" s="49"/>
      <c r="Y23" s="49"/>
      <c r="Z23" s="49"/>
      <c r="AA23" s="27"/>
      <c r="AB23" s="27"/>
      <c r="AC23" s="27"/>
      <c r="AD23" s="27"/>
      <c r="AE23" s="27"/>
      <c r="AF23" s="27"/>
      <c r="AG23" s="27"/>
      <c r="AH23" s="27"/>
      <c r="AI23" s="27"/>
      <c r="AJ23" s="27"/>
      <c r="AK23" s="27"/>
      <c r="AL23" s="27"/>
      <c r="AM23" s="34"/>
      <c r="AN23" s="27"/>
      <c r="AO23" s="27"/>
      <c r="AP23" s="27"/>
      <c r="AQ23" s="27"/>
      <c r="AR23" s="27"/>
      <c r="AS23" s="27"/>
      <c r="AT23" s="27"/>
      <c r="AU23" s="27"/>
      <c r="AV23" s="27"/>
      <c r="AW23" s="27"/>
      <c r="AX23" s="27"/>
    </row>
    <row r="24" spans="1:50" ht="14.25" customHeight="1" x14ac:dyDescent="0.25">
      <c r="A24" s="22">
        <v>17</v>
      </c>
      <c r="B24" s="23" t="str">
        <f>IF('DATA SISWA'!E30="","",'DATA SISWA'!E30)</f>
        <v/>
      </c>
      <c r="C24" s="49"/>
      <c r="D24" s="49"/>
      <c r="E24" s="49"/>
      <c r="F24" s="49"/>
      <c r="G24" s="49"/>
      <c r="H24" s="49"/>
      <c r="I24" s="49"/>
      <c r="J24" s="49"/>
      <c r="K24" s="49"/>
      <c r="L24" s="49"/>
      <c r="M24" s="49"/>
      <c r="N24" s="49"/>
      <c r="O24" s="49"/>
      <c r="P24" s="49"/>
      <c r="Q24" s="49"/>
      <c r="R24" s="49"/>
      <c r="S24" s="49"/>
      <c r="T24" s="49"/>
      <c r="U24" s="49"/>
      <c r="V24" s="49"/>
      <c r="W24" s="49"/>
      <c r="X24" s="49"/>
      <c r="Y24" s="49"/>
      <c r="Z24" s="49"/>
      <c r="AA24" s="27"/>
      <c r="AB24" s="27"/>
      <c r="AC24" s="27"/>
      <c r="AD24" s="27"/>
      <c r="AE24" s="27"/>
      <c r="AF24" s="27"/>
      <c r="AG24" s="27"/>
      <c r="AH24" s="27"/>
      <c r="AI24" s="27"/>
      <c r="AJ24" s="27"/>
      <c r="AK24" s="27"/>
      <c r="AL24" s="27"/>
      <c r="AM24" s="34"/>
      <c r="AN24" s="27"/>
      <c r="AO24" s="27"/>
      <c r="AP24" s="27"/>
      <c r="AQ24" s="27"/>
      <c r="AR24" s="27"/>
      <c r="AS24" s="27"/>
      <c r="AT24" s="27"/>
      <c r="AU24" s="27"/>
      <c r="AV24" s="27"/>
      <c r="AW24" s="27"/>
      <c r="AX24" s="27"/>
    </row>
    <row r="25" spans="1:50" ht="14.25" customHeight="1" x14ac:dyDescent="0.25">
      <c r="A25" s="22">
        <v>18</v>
      </c>
      <c r="B25" s="23" t="str">
        <f>IF('DATA SISWA'!E31="","",'DATA SISWA'!E31)</f>
        <v/>
      </c>
      <c r="C25" s="49"/>
      <c r="D25" s="49"/>
      <c r="E25" s="49"/>
      <c r="F25" s="49"/>
      <c r="G25" s="49"/>
      <c r="H25" s="49"/>
      <c r="I25" s="49"/>
      <c r="J25" s="49"/>
      <c r="K25" s="49"/>
      <c r="L25" s="49"/>
      <c r="M25" s="49"/>
      <c r="N25" s="49"/>
      <c r="O25" s="49"/>
      <c r="P25" s="49"/>
      <c r="Q25" s="49"/>
      <c r="R25" s="49"/>
      <c r="S25" s="49"/>
      <c r="T25" s="49"/>
      <c r="U25" s="49"/>
      <c r="V25" s="49"/>
      <c r="W25" s="49"/>
      <c r="X25" s="49"/>
      <c r="Y25" s="49"/>
      <c r="Z25" s="49"/>
      <c r="AA25" s="27"/>
      <c r="AB25" s="27"/>
      <c r="AC25" s="27"/>
      <c r="AD25" s="27"/>
      <c r="AE25" s="27"/>
      <c r="AF25" s="27"/>
      <c r="AG25" s="27"/>
      <c r="AH25" s="27"/>
      <c r="AI25" s="27"/>
      <c r="AJ25" s="27"/>
      <c r="AK25" s="27"/>
      <c r="AL25" s="27"/>
      <c r="AM25" s="34"/>
      <c r="AN25" s="27"/>
      <c r="AO25" s="27"/>
      <c r="AP25" s="27"/>
      <c r="AQ25" s="27"/>
      <c r="AR25" s="27"/>
      <c r="AS25" s="27"/>
      <c r="AT25" s="27"/>
      <c r="AU25" s="27"/>
      <c r="AV25" s="27"/>
      <c r="AW25" s="27"/>
      <c r="AX25" s="27"/>
    </row>
    <row r="26" spans="1:50" ht="14.25" customHeight="1" x14ac:dyDescent="0.25">
      <c r="A26" s="22">
        <v>19</v>
      </c>
      <c r="B26" s="23" t="str">
        <f>IF('DATA SISWA'!E32="","",'DATA SISWA'!E32)</f>
        <v/>
      </c>
      <c r="C26" s="49"/>
      <c r="D26" s="49"/>
      <c r="E26" s="49"/>
      <c r="F26" s="49"/>
      <c r="G26" s="49"/>
      <c r="H26" s="49"/>
      <c r="I26" s="49"/>
      <c r="J26" s="49"/>
      <c r="K26" s="49"/>
      <c r="L26" s="49"/>
      <c r="M26" s="49"/>
      <c r="N26" s="49"/>
      <c r="O26" s="49"/>
      <c r="P26" s="49"/>
      <c r="Q26" s="49"/>
      <c r="R26" s="49"/>
      <c r="S26" s="49"/>
      <c r="T26" s="49"/>
      <c r="U26" s="49"/>
      <c r="V26" s="49"/>
      <c r="W26" s="49"/>
      <c r="X26" s="49"/>
      <c r="Y26" s="49"/>
      <c r="Z26" s="49"/>
      <c r="AA26" s="27"/>
      <c r="AB26" s="27"/>
      <c r="AC26" s="27"/>
      <c r="AD26" s="27"/>
      <c r="AE26" s="27"/>
      <c r="AF26" s="27"/>
      <c r="AG26" s="27"/>
      <c r="AH26" s="27"/>
      <c r="AI26" s="27"/>
      <c r="AJ26" s="27"/>
      <c r="AK26" s="27"/>
      <c r="AL26" s="27"/>
      <c r="AM26" s="34"/>
      <c r="AN26" s="27"/>
      <c r="AO26" s="27"/>
      <c r="AP26" s="27"/>
      <c r="AQ26" s="27"/>
      <c r="AR26" s="27"/>
      <c r="AS26" s="27"/>
      <c r="AT26" s="27"/>
      <c r="AU26" s="27"/>
      <c r="AV26" s="27"/>
      <c r="AW26" s="27"/>
      <c r="AX26" s="27"/>
    </row>
    <row r="27" spans="1:50" ht="14.25" customHeight="1" x14ac:dyDescent="0.25">
      <c r="A27" s="22">
        <v>20</v>
      </c>
      <c r="B27" s="23" t="str">
        <f>IF('DATA SISWA'!E33="","",'DATA SISWA'!E33)</f>
        <v/>
      </c>
      <c r="C27" s="49"/>
      <c r="D27" s="49"/>
      <c r="E27" s="49"/>
      <c r="F27" s="49"/>
      <c r="G27" s="49"/>
      <c r="H27" s="49"/>
      <c r="I27" s="49"/>
      <c r="J27" s="49"/>
      <c r="K27" s="49"/>
      <c r="L27" s="49"/>
      <c r="M27" s="49"/>
      <c r="N27" s="49"/>
      <c r="O27" s="49"/>
      <c r="P27" s="49"/>
      <c r="Q27" s="49"/>
      <c r="R27" s="49"/>
      <c r="S27" s="49"/>
      <c r="T27" s="49"/>
      <c r="U27" s="49"/>
      <c r="V27" s="49"/>
      <c r="W27" s="49"/>
      <c r="X27" s="49"/>
      <c r="Y27" s="49"/>
      <c r="Z27" s="49"/>
      <c r="AA27" s="27"/>
      <c r="AB27" s="27"/>
      <c r="AC27" s="27"/>
      <c r="AD27" s="27"/>
      <c r="AE27" s="27"/>
      <c r="AF27" s="27"/>
      <c r="AG27" s="27"/>
      <c r="AH27" s="27"/>
      <c r="AI27" s="27"/>
      <c r="AJ27" s="27"/>
      <c r="AK27" s="27"/>
      <c r="AL27" s="27"/>
      <c r="AM27" s="34"/>
      <c r="AN27" s="27"/>
      <c r="AO27" s="27"/>
      <c r="AP27" s="27"/>
      <c r="AQ27" s="27"/>
      <c r="AR27" s="27"/>
      <c r="AS27" s="27"/>
      <c r="AT27" s="27"/>
      <c r="AU27" s="27"/>
      <c r="AV27" s="27"/>
      <c r="AW27" s="27"/>
      <c r="AX27" s="27"/>
    </row>
    <row r="28" spans="1:50" ht="14.25" customHeight="1" x14ac:dyDescent="0.25">
      <c r="A28" s="22">
        <v>21</v>
      </c>
      <c r="B28" s="23" t="str">
        <f>IF('DATA SISWA'!E34="","",'DATA SISWA'!E34)</f>
        <v/>
      </c>
      <c r="C28" s="49"/>
      <c r="D28" s="49"/>
      <c r="E28" s="49"/>
      <c r="F28" s="49"/>
      <c r="G28" s="49"/>
      <c r="H28" s="49"/>
      <c r="I28" s="49"/>
      <c r="J28" s="49"/>
      <c r="K28" s="49"/>
      <c r="L28" s="49"/>
      <c r="M28" s="49"/>
      <c r="N28" s="49"/>
      <c r="O28" s="49"/>
      <c r="P28" s="49"/>
      <c r="Q28" s="49"/>
      <c r="R28" s="49"/>
      <c r="S28" s="49"/>
      <c r="T28" s="49"/>
      <c r="U28" s="49"/>
      <c r="V28" s="49"/>
      <c r="W28" s="49"/>
      <c r="X28" s="49"/>
      <c r="Y28" s="49"/>
      <c r="Z28" s="49"/>
      <c r="AA28" s="27"/>
      <c r="AB28" s="27"/>
      <c r="AC28" s="27"/>
      <c r="AD28" s="27"/>
      <c r="AE28" s="27"/>
      <c r="AF28" s="27"/>
      <c r="AG28" s="27"/>
      <c r="AH28" s="27"/>
      <c r="AI28" s="27"/>
      <c r="AJ28" s="27"/>
      <c r="AK28" s="27"/>
      <c r="AL28" s="27"/>
      <c r="AM28" s="34"/>
      <c r="AN28" s="27"/>
      <c r="AO28" s="27"/>
      <c r="AP28" s="27"/>
      <c r="AQ28" s="27"/>
      <c r="AR28" s="27"/>
      <c r="AS28" s="27"/>
      <c r="AT28" s="27"/>
      <c r="AU28" s="27"/>
      <c r="AV28" s="27"/>
      <c r="AW28" s="27"/>
      <c r="AX28" s="27"/>
    </row>
    <row r="29" spans="1:50" ht="14.25" customHeight="1" x14ac:dyDescent="0.25">
      <c r="A29" s="22">
        <v>22</v>
      </c>
      <c r="B29" s="23" t="str">
        <f>IF('DATA SISWA'!E35="","",'DATA SISWA'!E35)</f>
        <v/>
      </c>
      <c r="C29" s="49"/>
      <c r="D29" s="49"/>
      <c r="E29" s="49"/>
      <c r="F29" s="49"/>
      <c r="G29" s="49"/>
      <c r="H29" s="49"/>
      <c r="I29" s="49"/>
      <c r="J29" s="49"/>
      <c r="K29" s="49"/>
      <c r="L29" s="49"/>
      <c r="M29" s="49"/>
      <c r="N29" s="49"/>
      <c r="O29" s="49"/>
      <c r="P29" s="49"/>
      <c r="Q29" s="49"/>
      <c r="R29" s="49"/>
      <c r="S29" s="49"/>
      <c r="T29" s="49"/>
      <c r="U29" s="49"/>
      <c r="V29" s="49"/>
      <c r="W29" s="49"/>
      <c r="X29" s="49"/>
      <c r="Y29" s="49"/>
      <c r="Z29" s="49"/>
      <c r="AA29" s="27"/>
      <c r="AB29" s="27"/>
      <c r="AC29" s="27"/>
      <c r="AD29" s="27"/>
      <c r="AE29" s="27"/>
      <c r="AF29" s="27"/>
      <c r="AG29" s="27"/>
      <c r="AH29" s="27"/>
      <c r="AI29" s="27"/>
      <c r="AJ29" s="27"/>
      <c r="AK29" s="27"/>
      <c r="AL29" s="27"/>
      <c r="AM29" s="34"/>
      <c r="AN29" s="27"/>
      <c r="AO29" s="27"/>
      <c r="AP29" s="27"/>
      <c r="AQ29" s="27"/>
      <c r="AR29" s="27"/>
      <c r="AS29" s="27"/>
      <c r="AT29" s="27"/>
      <c r="AU29" s="27"/>
      <c r="AV29" s="27"/>
      <c r="AW29" s="27"/>
      <c r="AX29" s="27"/>
    </row>
    <row r="30" spans="1:50" ht="14.25" customHeight="1" x14ac:dyDescent="0.25">
      <c r="A30" s="22">
        <v>23</v>
      </c>
      <c r="B30" s="23" t="str">
        <f>IF('DATA SISWA'!E36="","",'DATA SISWA'!E36)</f>
        <v/>
      </c>
      <c r="C30" s="49"/>
      <c r="D30" s="49"/>
      <c r="E30" s="49"/>
      <c r="F30" s="49"/>
      <c r="G30" s="49"/>
      <c r="H30" s="49"/>
      <c r="I30" s="49"/>
      <c r="J30" s="49"/>
      <c r="K30" s="49"/>
      <c r="L30" s="49"/>
      <c r="M30" s="49"/>
      <c r="N30" s="49"/>
      <c r="O30" s="49"/>
      <c r="P30" s="49"/>
      <c r="Q30" s="49"/>
      <c r="R30" s="49"/>
      <c r="S30" s="49"/>
      <c r="T30" s="49"/>
      <c r="U30" s="49"/>
      <c r="V30" s="49"/>
      <c r="W30" s="49"/>
      <c r="X30" s="49"/>
      <c r="Y30" s="49"/>
      <c r="Z30" s="49"/>
      <c r="AA30" s="27"/>
      <c r="AB30" s="27"/>
      <c r="AC30" s="27"/>
      <c r="AD30" s="27"/>
      <c r="AE30" s="27"/>
      <c r="AF30" s="27"/>
      <c r="AG30" s="27"/>
      <c r="AH30" s="27"/>
      <c r="AI30" s="27"/>
      <c r="AJ30" s="27"/>
      <c r="AK30" s="27"/>
      <c r="AL30" s="27"/>
      <c r="AM30" s="34"/>
      <c r="AN30" s="27"/>
      <c r="AO30" s="27"/>
      <c r="AP30" s="27"/>
      <c r="AQ30" s="27"/>
      <c r="AR30" s="27"/>
      <c r="AS30" s="27"/>
      <c r="AT30" s="27"/>
      <c r="AU30" s="27"/>
      <c r="AV30" s="27"/>
      <c r="AW30" s="27"/>
      <c r="AX30" s="27"/>
    </row>
    <row r="31" spans="1:50" ht="14.25" customHeight="1" x14ac:dyDescent="0.25">
      <c r="A31" s="22">
        <v>24</v>
      </c>
      <c r="B31" s="23" t="str">
        <f>IF('DATA SISWA'!E37="","",'DATA SISWA'!E37)</f>
        <v/>
      </c>
      <c r="C31" s="49"/>
      <c r="D31" s="49"/>
      <c r="E31" s="49"/>
      <c r="F31" s="49"/>
      <c r="G31" s="49"/>
      <c r="H31" s="49"/>
      <c r="I31" s="49"/>
      <c r="J31" s="49"/>
      <c r="K31" s="49"/>
      <c r="L31" s="49"/>
      <c r="M31" s="49"/>
      <c r="N31" s="49"/>
      <c r="O31" s="49"/>
      <c r="P31" s="49"/>
      <c r="Q31" s="49"/>
      <c r="R31" s="49"/>
      <c r="S31" s="49"/>
      <c r="T31" s="49"/>
      <c r="U31" s="49"/>
      <c r="V31" s="49"/>
      <c r="W31" s="49"/>
      <c r="X31" s="49"/>
      <c r="Y31" s="49"/>
      <c r="Z31" s="49"/>
      <c r="AA31" s="27"/>
      <c r="AB31" s="27"/>
      <c r="AC31" s="27"/>
      <c r="AD31" s="27"/>
      <c r="AE31" s="27"/>
      <c r="AF31" s="27"/>
      <c r="AG31" s="27"/>
      <c r="AH31" s="27"/>
      <c r="AI31" s="27"/>
      <c r="AJ31" s="27"/>
      <c r="AK31" s="27"/>
      <c r="AL31" s="27"/>
      <c r="AM31" s="34"/>
      <c r="AN31" s="27"/>
      <c r="AO31" s="27"/>
      <c r="AP31" s="27"/>
      <c r="AQ31" s="27"/>
      <c r="AR31" s="27"/>
      <c r="AS31" s="27"/>
      <c r="AT31" s="27"/>
      <c r="AU31" s="27"/>
      <c r="AV31" s="27"/>
      <c r="AW31" s="27"/>
      <c r="AX31" s="27"/>
    </row>
    <row r="32" spans="1:50" ht="14.25" customHeight="1" x14ac:dyDescent="0.25">
      <c r="A32" s="22">
        <v>25</v>
      </c>
      <c r="B32" s="23" t="str">
        <f>IF('DATA SISWA'!E38="","",'DATA SISWA'!E38)</f>
        <v/>
      </c>
      <c r="C32" s="49"/>
      <c r="D32" s="49"/>
      <c r="E32" s="49"/>
      <c r="F32" s="49"/>
      <c r="G32" s="49"/>
      <c r="H32" s="49"/>
      <c r="I32" s="49"/>
      <c r="J32" s="49"/>
      <c r="K32" s="49"/>
      <c r="L32" s="49"/>
      <c r="M32" s="49"/>
      <c r="N32" s="49"/>
      <c r="O32" s="49"/>
      <c r="P32" s="49"/>
      <c r="Q32" s="49"/>
      <c r="R32" s="49"/>
      <c r="S32" s="49"/>
      <c r="T32" s="49"/>
      <c r="U32" s="49"/>
      <c r="V32" s="49"/>
      <c r="W32" s="49"/>
      <c r="X32" s="49"/>
      <c r="Y32" s="49"/>
      <c r="Z32" s="49"/>
      <c r="AA32" s="27"/>
      <c r="AB32" s="27"/>
      <c r="AC32" s="27"/>
      <c r="AD32" s="27"/>
      <c r="AE32" s="27"/>
      <c r="AF32" s="27"/>
      <c r="AG32" s="27"/>
      <c r="AH32" s="27"/>
      <c r="AI32" s="27"/>
      <c r="AJ32" s="27"/>
      <c r="AK32" s="27"/>
      <c r="AL32" s="27"/>
      <c r="AM32" s="34"/>
      <c r="AN32" s="27"/>
      <c r="AO32" s="27"/>
      <c r="AP32" s="27"/>
      <c r="AQ32" s="27"/>
      <c r="AR32" s="27"/>
      <c r="AS32" s="27"/>
      <c r="AT32" s="27"/>
      <c r="AU32" s="27"/>
      <c r="AV32" s="27"/>
      <c r="AW32" s="27"/>
      <c r="AX32" s="27"/>
    </row>
    <row r="33" spans="1:50" ht="14.25" customHeight="1" x14ac:dyDescent="0.25">
      <c r="A33" s="22">
        <v>26</v>
      </c>
      <c r="B33" s="23" t="str">
        <f>IF('DATA SISWA'!E39="","",'DATA SISWA'!E39)</f>
        <v/>
      </c>
      <c r="C33" s="49"/>
      <c r="D33" s="49"/>
      <c r="E33" s="49"/>
      <c r="F33" s="49"/>
      <c r="G33" s="49"/>
      <c r="H33" s="49"/>
      <c r="I33" s="49"/>
      <c r="J33" s="49"/>
      <c r="K33" s="49"/>
      <c r="L33" s="49"/>
      <c r="M33" s="49"/>
      <c r="N33" s="49"/>
      <c r="O33" s="49"/>
      <c r="P33" s="49"/>
      <c r="Q33" s="49"/>
      <c r="R33" s="49"/>
      <c r="S33" s="49"/>
      <c r="T33" s="49"/>
      <c r="U33" s="49"/>
      <c r="V33" s="49"/>
      <c r="W33" s="49"/>
      <c r="X33" s="49"/>
      <c r="Y33" s="49"/>
      <c r="Z33" s="49"/>
      <c r="AA33" s="27"/>
      <c r="AB33" s="27"/>
      <c r="AC33" s="27"/>
      <c r="AD33" s="27"/>
      <c r="AE33" s="27"/>
      <c r="AF33" s="27"/>
      <c r="AG33" s="27"/>
      <c r="AH33" s="27"/>
      <c r="AI33" s="27"/>
      <c r="AJ33" s="27"/>
      <c r="AK33" s="27"/>
      <c r="AL33" s="27"/>
      <c r="AM33" s="34"/>
      <c r="AN33" s="27"/>
      <c r="AO33" s="27"/>
      <c r="AP33" s="27"/>
      <c r="AQ33" s="27"/>
      <c r="AR33" s="27"/>
      <c r="AS33" s="27"/>
      <c r="AT33" s="27"/>
      <c r="AU33" s="27"/>
      <c r="AV33" s="27"/>
      <c r="AW33" s="27"/>
      <c r="AX33" s="27"/>
    </row>
    <row r="34" spans="1:50" ht="14.25" customHeight="1" x14ac:dyDescent="0.25">
      <c r="A34" s="22">
        <v>27</v>
      </c>
      <c r="B34" s="23" t="str">
        <f>IF('DATA SISWA'!E40="","",'DATA SISWA'!E40)</f>
        <v/>
      </c>
      <c r="C34" s="49"/>
      <c r="D34" s="49"/>
      <c r="E34" s="49"/>
      <c r="F34" s="49"/>
      <c r="G34" s="49"/>
      <c r="H34" s="49"/>
      <c r="I34" s="49"/>
      <c r="J34" s="49"/>
      <c r="K34" s="49"/>
      <c r="L34" s="49"/>
      <c r="M34" s="49"/>
      <c r="N34" s="49"/>
      <c r="O34" s="49"/>
      <c r="P34" s="49"/>
      <c r="Q34" s="49"/>
      <c r="R34" s="49"/>
      <c r="S34" s="49"/>
      <c r="T34" s="49"/>
      <c r="U34" s="49"/>
      <c r="V34" s="49"/>
      <c r="W34" s="49"/>
      <c r="X34" s="49"/>
      <c r="Y34" s="49"/>
      <c r="Z34" s="49"/>
      <c r="AA34" s="27"/>
      <c r="AB34" s="27"/>
      <c r="AC34" s="27"/>
      <c r="AD34" s="27"/>
      <c r="AE34" s="27"/>
      <c r="AF34" s="27"/>
      <c r="AG34" s="27"/>
      <c r="AH34" s="27"/>
      <c r="AI34" s="27"/>
      <c r="AJ34" s="27"/>
      <c r="AK34" s="27"/>
      <c r="AL34" s="27"/>
      <c r="AM34" s="34"/>
      <c r="AN34" s="27"/>
      <c r="AO34" s="27"/>
      <c r="AP34" s="27"/>
      <c r="AQ34" s="27"/>
      <c r="AR34" s="27"/>
      <c r="AS34" s="27"/>
      <c r="AT34" s="27"/>
      <c r="AU34" s="27"/>
      <c r="AV34" s="27"/>
      <c r="AW34" s="27"/>
      <c r="AX34" s="27"/>
    </row>
    <row r="35" spans="1:50" ht="14.25" customHeight="1" x14ac:dyDescent="0.25">
      <c r="A35" s="22">
        <v>28</v>
      </c>
      <c r="B35" s="23" t="str">
        <f>IF('DATA SISWA'!E41="","",'DATA SISWA'!E41)</f>
        <v/>
      </c>
      <c r="C35" s="49"/>
      <c r="D35" s="49"/>
      <c r="E35" s="49"/>
      <c r="F35" s="49"/>
      <c r="G35" s="49"/>
      <c r="H35" s="49"/>
      <c r="I35" s="49"/>
      <c r="J35" s="49"/>
      <c r="K35" s="49"/>
      <c r="L35" s="49"/>
      <c r="M35" s="49"/>
      <c r="N35" s="49"/>
      <c r="O35" s="49"/>
      <c r="P35" s="49"/>
      <c r="Q35" s="49"/>
      <c r="R35" s="49"/>
      <c r="S35" s="49"/>
      <c r="T35" s="49"/>
      <c r="U35" s="49"/>
      <c r="V35" s="49"/>
      <c r="W35" s="49"/>
      <c r="X35" s="49"/>
      <c r="Y35" s="49"/>
      <c r="Z35" s="49"/>
      <c r="AA35" s="27"/>
      <c r="AB35" s="27"/>
      <c r="AC35" s="27"/>
      <c r="AD35" s="27"/>
      <c r="AE35" s="27"/>
      <c r="AF35" s="27"/>
      <c r="AG35" s="27"/>
      <c r="AH35" s="27"/>
      <c r="AI35" s="27"/>
      <c r="AJ35" s="27"/>
      <c r="AK35" s="27"/>
      <c r="AL35" s="27"/>
      <c r="AM35" s="34"/>
      <c r="AN35" s="27"/>
      <c r="AO35" s="27"/>
      <c r="AP35" s="27"/>
      <c r="AQ35" s="27"/>
      <c r="AR35" s="27"/>
      <c r="AS35" s="27"/>
      <c r="AT35" s="27"/>
      <c r="AU35" s="27"/>
      <c r="AV35" s="27"/>
      <c r="AW35" s="27"/>
      <c r="AX35" s="27"/>
    </row>
    <row r="36" spans="1:50" ht="14.25" customHeight="1" x14ac:dyDescent="0.25">
      <c r="A36" s="22">
        <v>29</v>
      </c>
      <c r="B36" s="23" t="str">
        <f>IF('DATA SISWA'!E42="","",'DATA SISWA'!E42)</f>
        <v/>
      </c>
      <c r="C36" s="49"/>
      <c r="D36" s="49"/>
      <c r="E36" s="49"/>
      <c r="F36" s="49"/>
      <c r="G36" s="49"/>
      <c r="H36" s="49"/>
      <c r="I36" s="49"/>
      <c r="J36" s="49"/>
      <c r="K36" s="49"/>
      <c r="L36" s="49"/>
      <c r="M36" s="49"/>
      <c r="N36" s="49"/>
      <c r="O36" s="49"/>
      <c r="P36" s="49"/>
      <c r="Q36" s="49"/>
      <c r="R36" s="49"/>
      <c r="S36" s="49"/>
      <c r="T36" s="49"/>
      <c r="U36" s="49"/>
      <c r="V36" s="49"/>
      <c r="W36" s="49"/>
      <c r="X36" s="49"/>
      <c r="Y36" s="49"/>
      <c r="Z36" s="49"/>
      <c r="AA36" s="27"/>
      <c r="AB36" s="27"/>
      <c r="AC36" s="27"/>
      <c r="AD36" s="27"/>
      <c r="AE36" s="27"/>
      <c r="AF36" s="27"/>
      <c r="AG36" s="27"/>
      <c r="AH36" s="27"/>
      <c r="AI36" s="27"/>
      <c r="AJ36" s="27"/>
      <c r="AK36" s="27"/>
      <c r="AL36" s="27"/>
      <c r="AM36" s="34"/>
      <c r="AN36" s="27"/>
      <c r="AO36" s="27"/>
      <c r="AP36" s="27"/>
      <c r="AQ36" s="27"/>
      <c r="AR36" s="27"/>
      <c r="AS36" s="27"/>
      <c r="AT36" s="27"/>
      <c r="AU36" s="27"/>
      <c r="AV36" s="27"/>
      <c r="AW36" s="27"/>
      <c r="AX36" s="27"/>
    </row>
    <row r="37" spans="1:50" ht="14.25" customHeight="1" x14ac:dyDescent="0.25">
      <c r="A37" s="22">
        <v>30</v>
      </c>
      <c r="B37" s="23" t="str">
        <f>IF('DATA SISWA'!E43="","",'DATA SISWA'!E43)</f>
        <v/>
      </c>
      <c r="C37" s="49"/>
      <c r="D37" s="49"/>
      <c r="E37" s="49"/>
      <c r="F37" s="49"/>
      <c r="G37" s="49"/>
      <c r="H37" s="49"/>
      <c r="I37" s="49"/>
      <c r="J37" s="49"/>
      <c r="K37" s="49"/>
      <c r="L37" s="49"/>
      <c r="M37" s="49"/>
      <c r="N37" s="49"/>
      <c r="O37" s="49"/>
      <c r="P37" s="49"/>
      <c r="Q37" s="49"/>
      <c r="R37" s="49"/>
      <c r="S37" s="49"/>
      <c r="T37" s="49"/>
      <c r="U37" s="49"/>
      <c r="V37" s="49"/>
      <c r="W37" s="49"/>
      <c r="X37" s="49"/>
      <c r="Y37" s="49"/>
      <c r="Z37" s="49"/>
      <c r="AA37" s="27"/>
      <c r="AB37" s="27"/>
      <c r="AC37" s="27"/>
      <c r="AD37" s="27"/>
      <c r="AE37" s="27"/>
      <c r="AF37" s="27"/>
      <c r="AG37" s="27"/>
      <c r="AH37" s="27"/>
      <c r="AI37" s="27"/>
      <c r="AJ37" s="27"/>
      <c r="AK37" s="27"/>
      <c r="AL37" s="27"/>
      <c r="AM37" s="34"/>
      <c r="AN37" s="27"/>
      <c r="AO37" s="27"/>
      <c r="AP37" s="27"/>
      <c r="AQ37" s="27"/>
      <c r="AR37" s="27"/>
      <c r="AS37" s="27"/>
      <c r="AT37" s="27"/>
      <c r="AU37" s="27"/>
      <c r="AV37" s="27"/>
      <c r="AW37" s="27"/>
      <c r="AX37" s="27"/>
    </row>
    <row r="38" spans="1:50" ht="14.25" customHeight="1" x14ac:dyDescent="0.25">
      <c r="A38" s="22">
        <v>31</v>
      </c>
      <c r="B38" s="23" t="str">
        <f>IF('DATA SISWA'!E44="","",'DATA SISWA'!E44)</f>
        <v/>
      </c>
      <c r="C38" s="49"/>
      <c r="D38" s="49"/>
      <c r="E38" s="49"/>
      <c r="F38" s="49"/>
      <c r="G38" s="49"/>
      <c r="H38" s="49"/>
      <c r="I38" s="49"/>
      <c r="J38" s="49"/>
      <c r="K38" s="49"/>
      <c r="L38" s="49"/>
      <c r="M38" s="49"/>
      <c r="N38" s="49"/>
      <c r="O38" s="49"/>
      <c r="P38" s="49"/>
      <c r="Q38" s="49"/>
      <c r="R38" s="49"/>
      <c r="S38" s="49"/>
      <c r="T38" s="49"/>
      <c r="U38" s="49"/>
      <c r="V38" s="49"/>
      <c r="W38" s="49"/>
      <c r="X38" s="49"/>
      <c r="Y38" s="49"/>
      <c r="Z38" s="49"/>
      <c r="AA38" s="27"/>
      <c r="AB38" s="27"/>
      <c r="AC38" s="27"/>
      <c r="AD38" s="27"/>
      <c r="AE38" s="27"/>
      <c r="AF38" s="27"/>
      <c r="AG38" s="27"/>
      <c r="AH38" s="27"/>
      <c r="AI38" s="27"/>
      <c r="AJ38" s="27"/>
      <c r="AK38" s="27"/>
      <c r="AL38" s="27"/>
      <c r="AM38" s="34"/>
      <c r="AN38" s="27"/>
      <c r="AO38" s="27"/>
      <c r="AP38" s="27"/>
      <c r="AQ38" s="27"/>
      <c r="AR38" s="27"/>
      <c r="AS38" s="27"/>
      <c r="AT38" s="27"/>
      <c r="AU38" s="27"/>
      <c r="AV38" s="27"/>
      <c r="AW38" s="27"/>
      <c r="AX38" s="27"/>
    </row>
    <row r="39" spans="1:50" ht="14.25" customHeight="1" x14ac:dyDescent="0.25">
      <c r="A39" s="22">
        <v>32</v>
      </c>
      <c r="B39" s="23" t="str">
        <f>IF('DATA SISWA'!E45="","",'DATA SISWA'!E45)</f>
        <v/>
      </c>
      <c r="C39" s="49"/>
      <c r="D39" s="49"/>
      <c r="E39" s="49"/>
      <c r="F39" s="49"/>
      <c r="G39" s="49"/>
      <c r="H39" s="49"/>
      <c r="I39" s="49"/>
      <c r="J39" s="49"/>
      <c r="K39" s="49"/>
      <c r="L39" s="49"/>
      <c r="M39" s="49"/>
      <c r="N39" s="49"/>
      <c r="O39" s="49"/>
      <c r="P39" s="49"/>
      <c r="Q39" s="49"/>
      <c r="R39" s="49"/>
      <c r="S39" s="49"/>
      <c r="T39" s="49"/>
      <c r="U39" s="49"/>
      <c r="V39" s="49"/>
      <c r="W39" s="49"/>
      <c r="X39" s="49"/>
      <c r="Y39" s="49"/>
      <c r="Z39" s="49"/>
      <c r="AA39" s="27"/>
      <c r="AB39" s="27"/>
      <c r="AC39" s="27"/>
      <c r="AD39" s="27"/>
      <c r="AE39" s="27"/>
      <c r="AF39" s="27"/>
      <c r="AG39" s="27"/>
      <c r="AH39" s="27"/>
      <c r="AI39" s="27"/>
      <c r="AJ39" s="27"/>
      <c r="AK39" s="27"/>
      <c r="AL39" s="27"/>
      <c r="AM39" s="34"/>
      <c r="AN39" s="27"/>
      <c r="AO39" s="27"/>
      <c r="AP39" s="27"/>
      <c r="AQ39" s="27"/>
      <c r="AR39" s="27"/>
      <c r="AS39" s="27"/>
      <c r="AT39" s="27"/>
      <c r="AU39" s="27"/>
      <c r="AV39" s="27"/>
      <c r="AW39" s="27"/>
      <c r="AX39" s="27"/>
    </row>
    <row r="40" spans="1:50" ht="14.25" customHeight="1" x14ac:dyDescent="0.25">
      <c r="A40" s="22">
        <v>33</v>
      </c>
      <c r="B40" s="23" t="str">
        <f>IF('DATA SISWA'!E46="","",'DATA SISWA'!E46)</f>
        <v/>
      </c>
      <c r="C40" s="49"/>
      <c r="D40" s="49"/>
      <c r="E40" s="49"/>
      <c r="F40" s="49"/>
      <c r="G40" s="49"/>
      <c r="H40" s="49"/>
      <c r="I40" s="49"/>
      <c r="J40" s="49"/>
      <c r="K40" s="49"/>
      <c r="L40" s="49"/>
      <c r="M40" s="49"/>
      <c r="N40" s="49"/>
      <c r="O40" s="49"/>
      <c r="P40" s="49"/>
      <c r="Q40" s="49"/>
      <c r="R40" s="49"/>
      <c r="S40" s="49"/>
      <c r="T40" s="49"/>
      <c r="U40" s="49"/>
      <c r="V40" s="49"/>
      <c r="W40" s="49"/>
      <c r="X40" s="49"/>
      <c r="Y40" s="49"/>
      <c r="Z40" s="49"/>
      <c r="AA40" s="27"/>
      <c r="AB40" s="27"/>
      <c r="AC40" s="27"/>
      <c r="AD40" s="27"/>
      <c r="AE40" s="27"/>
      <c r="AF40" s="27"/>
      <c r="AG40" s="27"/>
      <c r="AH40" s="27"/>
      <c r="AI40" s="27"/>
      <c r="AJ40" s="27"/>
      <c r="AK40" s="27"/>
      <c r="AL40" s="27"/>
      <c r="AM40" s="34"/>
      <c r="AN40" s="27"/>
      <c r="AO40" s="27"/>
      <c r="AP40" s="27"/>
      <c r="AQ40" s="27"/>
      <c r="AR40" s="27"/>
      <c r="AS40" s="27"/>
      <c r="AT40" s="27"/>
      <c r="AU40" s="27"/>
      <c r="AV40" s="27"/>
      <c r="AW40" s="27"/>
      <c r="AX40" s="27"/>
    </row>
    <row r="41" spans="1:50" ht="14.25" customHeight="1" x14ac:dyDescent="0.25">
      <c r="A41" s="22">
        <v>34</v>
      </c>
      <c r="B41" s="23" t="str">
        <f>IF('DATA SISWA'!E47="","",'DATA SISWA'!E47)</f>
        <v/>
      </c>
      <c r="C41" s="49"/>
      <c r="D41" s="49"/>
      <c r="E41" s="49"/>
      <c r="F41" s="49"/>
      <c r="G41" s="49"/>
      <c r="H41" s="49"/>
      <c r="I41" s="49"/>
      <c r="J41" s="49"/>
      <c r="K41" s="49"/>
      <c r="L41" s="49"/>
      <c r="M41" s="49"/>
      <c r="N41" s="49"/>
      <c r="O41" s="49"/>
      <c r="P41" s="49"/>
      <c r="Q41" s="49"/>
      <c r="R41" s="49"/>
      <c r="S41" s="49"/>
      <c r="T41" s="49"/>
      <c r="U41" s="49"/>
      <c r="V41" s="49"/>
      <c r="W41" s="49"/>
      <c r="X41" s="49"/>
      <c r="Y41" s="49"/>
      <c r="Z41" s="49"/>
      <c r="AA41" s="28"/>
      <c r="AB41" s="28"/>
      <c r="AC41" s="28"/>
      <c r="AD41" s="28"/>
      <c r="AE41" s="28"/>
      <c r="AF41" s="28"/>
      <c r="AG41" s="28"/>
      <c r="AH41" s="28"/>
      <c r="AI41" s="28"/>
      <c r="AJ41" s="28"/>
      <c r="AK41" s="28"/>
      <c r="AL41" s="28"/>
      <c r="AM41" s="35"/>
      <c r="AN41" s="28"/>
      <c r="AO41" s="28"/>
      <c r="AP41" s="28"/>
      <c r="AQ41" s="28"/>
      <c r="AR41" s="28"/>
      <c r="AS41" s="28"/>
      <c r="AT41" s="28"/>
      <c r="AU41" s="28"/>
      <c r="AV41" s="28"/>
      <c r="AW41" s="28"/>
      <c r="AX41" s="28"/>
    </row>
    <row r="42" spans="1:50" ht="14.25" customHeight="1" x14ac:dyDescent="0.25">
      <c r="A42" s="22">
        <v>35</v>
      </c>
      <c r="B42" s="23"/>
      <c r="C42" s="50"/>
      <c r="D42" s="50"/>
      <c r="E42" s="50"/>
      <c r="F42" s="50"/>
      <c r="G42" s="50"/>
      <c r="H42" s="50"/>
      <c r="I42" s="50"/>
      <c r="J42" s="50"/>
      <c r="K42" s="50"/>
      <c r="L42" s="50"/>
      <c r="M42" s="50"/>
      <c r="N42" s="50"/>
      <c r="O42" s="51"/>
      <c r="P42" s="52"/>
      <c r="Q42" s="52"/>
      <c r="R42" s="52"/>
      <c r="S42" s="52"/>
      <c r="T42" s="52"/>
      <c r="U42" s="52"/>
      <c r="V42" s="52"/>
      <c r="W42" s="52"/>
      <c r="X42" s="52"/>
      <c r="Y42" s="52"/>
      <c r="Z42" s="52"/>
      <c r="AA42" s="28"/>
      <c r="AB42" s="28"/>
      <c r="AC42" s="28"/>
      <c r="AD42" s="28"/>
      <c r="AE42" s="28"/>
      <c r="AF42" s="28"/>
      <c r="AG42" s="28"/>
      <c r="AH42" s="28"/>
      <c r="AI42" s="28"/>
      <c r="AJ42" s="28"/>
      <c r="AK42" s="28"/>
      <c r="AL42" s="28"/>
      <c r="AM42" s="35"/>
      <c r="AN42" s="28"/>
      <c r="AO42" s="28"/>
      <c r="AP42" s="28"/>
      <c r="AQ42" s="28"/>
      <c r="AR42" s="28"/>
      <c r="AS42" s="28"/>
      <c r="AT42" s="28"/>
      <c r="AU42" s="28"/>
      <c r="AV42" s="28"/>
      <c r="AW42" s="28"/>
      <c r="AX42" s="28"/>
    </row>
    <row r="43" spans="1:50" ht="14.25" customHeight="1" x14ac:dyDescent="0.25">
      <c r="A43" s="22">
        <v>36</v>
      </c>
      <c r="B43" s="23" t="str">
        <f>IF('DATA SISWA'!E49="","",'DATA SISWA'!E49)</f>
        <v/>
      </c>
      <c r="C43" s="50"/>
      <c r="D43" s="50"/>
      <c r="E43" s="50"/>
      <c r="F43" s="50"/>
      <c r="G43" s="50"/>
      <c r="H43" s="50"/>
      <c r="I43" s="50"/>
      <c r="J43" s="50"/>
      <c r="K43" s="50"/>
      <c r="L43" s="50"/>
      <c r="M43" s="50"/>
      <c r="N43" s="50"/>
      <c r="O43" s="51"/>
      <c r="P43" s="52"/>
      <c r="Q43" s="52"/>
      <c r="R43" s="52"/>
      <c r="S43" s="52"/>
      <c r="T43" s="52"/>
      <c r="U43" s="52"/>
      <c r="V43" s="52"/>
      <c r="W43" s="52"/>
      <c r="X43" s="52"/>
      <c r="Y43" s="52"/>
      <c r="Z43" s="52"/>
      <c r="AA43" s="28"/>
      <c r="AB43" s="28"/>
      <c r="AC43" s="28"/>
      <c r="AD43" s="28"/>
      <c r="AE43" s="28"/>
      <c r="AF43" s="28"/>
      <c r="AG43" s="28"/>
      <c r="AH43" s="28"/>
      <c r="AI43" s="28"/>
      <c r="AJ43" s="28"/>
      <c r="AK43" s="28"/>
      <c r="AL43" s="28"/>
      <c r="AM43" s="35"/>
      <c r="AN43" s="28"/>
      <c r="AO43" s="28"/>
      <c r="AP43" s="28"/>
      <c r="AQ43" s="28"/>
      <c r="AR43" s="28"/>
      <c r="AS43" s="28"/>
      <c r="AT43" s="28"/>
      <c r="AU43" s="28"/>
      <c r="AV43" s="28"/>
      <c r="AW43" s="28"/>
      <c r="AX43" s="28"/>
    </row>
    <row r="44" spans="1:50" ht="14.25" customHeight="1" x14ac:dyDescent="0.25">
      <c r="A44" s="22">
        <v>37</v>
      </c>
      <c r="B44" s="23" t="str">
        <f>IF('DATA SISWA'!E50="","",'DATA SISWA'!E50)</f>
        <v/>
      </c>
      <c r="C44" s="50"/>
      <c r="D44" s="50"/>
      <c r="E44" s="50"/>
      <c r="F44" s="50"/>
      <c r="G44" s="50"/>
      <c r="H44" s="50"/>
      <c r="I44" s="50"/>
      <c r="J44" s="50"/>
      <c r="K44" s="50"/>
      <c r="L44" s="50"/>
      <c r="M44" s="50"/>
      <c r="N44" s="50"/>
      <c r="O44" s="51"/>
      <c r="P44" s="52"/>
      <c r="Q44" s="52"/>
      <c r="R44" s="52"/>
      <c r="S44" s="52"/>
      <c r="T44" s="52"/>
      <c r="U44" s="52"/>
      <c r="V44" s="52"/>
      <c r="W44" s="52"/>
      <c r="X44" s="52"/>
      <c r="Y44" s="52"/>
      <c r="Z44" s="52"/>
      <c r="AA44" s="28"/>
      <c r="AB44" s="28"/>
      <c r="AC44" s="28"/>
      <c r="AD44" s="28"/>
      <c r="AE44" s="28"/>
      <c r="AF44" s="28"/>
      <c r="AG44" s="28"/>
      <c r="AH44" s="28"/>
      <c r="AI44" s="28"/>
      <c r="AJ44" s="28"/>
      <c r="AK44" s="28"/>
      <c r="AL44" s="28"/>
      <c r="AM44" s="35"/>
      <c r="AN44" s="28"/>
      <c r="AO44" s="28"/>
      <c r="AP44" s="28"/>
      <c r="AQ44" s="28"/>
      <c r="AR44" s="28"/>
      <c r="AS44" s="28"/>
      <c r="AT44" s="28"/>
      <c r="AU44" s="28"/>
      <c r="AV44" s="28"/>
      <c r="AW44" s="28"/>
      <c r="AX44" s="28"/>
    </row>
    <row r="45" spans="1:50" ht="14.25" customHeight="1" x14ac:dyDescent="0.25">
      <c r="A45" s="22">
        <v>38</v>
      </c>
      <c r="B45" s="23" t="str">
        <f>IF('DATA SISWA'!E51="","",'DATA SISWA'!E51)</f>
        <v/>
      </c>
      <c r="C45" s="50"/>
      <c r="D45" s="50"/>
      <c r="E45" s="50"/>
      <c r="F45" s="50"/>
      <c r="G45" s="50"/>
      <c r="H45" s="50"/>
      <c r="I45" s="50"/>
      <c r="J45" s="50"/>
      <c r="K45" s="50"/>
      <c r="L45" s="50"/>
      <c r="M45" s="50"/>
      <c r="N45" s="50"/>
      <c r="O45" s="51"/>
      <c r="P45" s="52"/>
      <c r="Q45" s="52"/>
      <c r="R45" s="52"/>
      <c r="S45" s="52"/>
      <c r="T45" s="52"/>
      <c r="U45" s="52"/>
      <c r="V45" s="52"/>
      <c r="W45" s="52"/>
      <c r="X45" s="52"/>
      <c r="Y45" s="52"/>
      <c r="Z45" s="52"/>
      <c r="AA45" s="28"/>
      <c r="AB45" s="28"/>
      <c r="AC45" s="28"/>
      <c r="AD45" s="28"/>
      <c r="AE45" s="28"/>
      <c r="AF45" s="28"/>
      <c r="AG45" s="28"/>
      <c r="AH45" s="28"/>
      <c r="AI45" s="28"/>
      <c r="AJ45" s="28"/>
      <c r="AK45" s="28"/>
      <c r="AL45" s="28"/>
      <c r="AM45" s="35"/>
      <c r="AN45" s="28"/>
      <c r="AO45" s="28"/>
      <c r="AP45" s="28"/>
      <c r="AQ45" s="28"/>
      <c r="AR45" s="28"/>
      <c r="AS45" s="28"/>
      <c r="AT45" s="28"/>
      <c r="AU45" s="28"/>
      <c r="AV45" s="28"/>
      <c r="AW45" s="28"/>
      <c r="AX45" s="28"/>
    </row>
    <row r="46" spans="1:50" ht="14.25" customHeight="1" x14ac:dyDescent="0.25">
      <c r="A46" s="22">
        <v>39</v>
      </c>
      <c r="B46" s="23" t="str">
        <f>IF('DATA SISWA'!E52="","",'DATA SISWA'!E52)</f>
        <v/>
      </c>
      <c r="C46" s="50"/>
      <c r="D46" s="50"/>
      <c r="E46" s="50"/>
      <c r="F46" s="50"/>
      <c r="G46" s="50"/>
      <c r="H46" s="50"/>
      <c r="I46" s="50"/>
      <c r="J46" s="50"/>
      <c r="K46" s="50"/>
      <c r="L46" s="50"/>
      <c r="M46" s="50"/>
      <c r="N46" s="50"/>
      <c r="O46" s="51"/>
      <c r="P46" s="52"/>
      <c r="Q46" s="52"/>
      <c r="R46" s="52"/>
      <c r="S46" s="52"/>
      <c r="T46" s="52"/>
      <c r="U46" s="52"/>
      <c r="V46" s="52"/>
      <c r="W46" s="52"/>
      <c r="X46" s="52"/>
      <c r="Y46" s="52"/>
      <c r="Z46" s="52"/>
      <c r="AA46" s="28"/>
      <c r="AB46" s="28"/>
      <c r="AC46" s="28"/>
      <c r="AD46" s="28"/>
      <c r="AE46" s="28"/>
      <c r="AF46" s="28"/>
      <c r="AG46" s="28"/>
      <c r="AH46" s="28"/>
      <c r="AI46" s="28"/>
      <c r="AJ46" s="28"/>
      <c r="AK46" s="28"/>
      <c r="AL46" s="28"/>
      <c r="AM46" s="35"/>
      <c r="AN46" s="28"/>
      <c r="AO46" s="28"/>
      <c r="AP46" s="28"/>
      <c r="AQ46" s="28"/>
      <c r="AR46" s="28"/>
      <c r="AS46" s="28"/>
      <c r="AT46" s="28"/>
      <c r="AU46" s="28"/>
      <c r="AV46" s="28"/>
      <c r="AW46" s="28"/>
      <c r="AX46" s="28"/>
    </row>
    <row r="47" spans="1:50" ht="14.25" customHeight="1" x14ac:dyDescent="0.25">
      <c r="A47" s="22">
        <v>40</v>
      </c>
      <c r="B47" s="23" t="str">
        <f>IF('DATA SISWA'!E53="","",'DATA SISWA'!E53)</f>
        <v/>
      </c>
      <c r="C47" s="25"/>
      <c r="D47" s="25"/>
      <c r="E47" s="25"/>
      <c r="F47" s="25"/>
      <c r="G47" s="25"/>
      <c r="H47" s="25"/>
      <c r="I47" s="25"/>
      <c r="J47" s="25"/>
      <c r="K47" s="25"/>
      <c r="L47" s="25"/>
      <c r="M47" s="25"/>
      <c r="N47" s="25"/>
      <c r="O47" s="26"/>
      <c r="P47" s="26"/>
      <c r="Q47" s="26"/>
      <c r="R47" s="26"/>
      <c r="S47" s="26"/>
      <c r="T47" s="26"/>
      <c r="U47" s="26"/>
      <c r="V47" s="26"/>
      <c r="W47" s="26"/>
      <c r="X47" s="26"/>
      <c r="Y47" s="26"/>
      <c r="Z47" s="26"/>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row>
    <row r="48" spans="1:50" ht="14.25" customHeight="1" x14ac:dyDescent="0.25">
      <c r="A48" s="21"/>
      <c r="B48" s="21"/>
      <c r="C48" s="31"/>
      <c r="D48" s="31"/>
      <c r="E48" s="31"/>
      <c r="F48" s="31"/>
      <c r="G48" s="31"/>
      <c r="H48" s="31"/>
      <c r="I48" s="31"/>
      <c r="J48" s="31"/>
      <c r="K48" s="31"/>
      <c r="L48" s="31"/>
      <c r="M48" s="31"/>
      <c r="N48" s="31"/>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row>
    <row r="49" spans="1:50" ht="14.25" customHeight="1" x14ac:dyDescent="0.25">
      <c r="A49" s="21"/>
      <c r="B49" s="21"/>
      <c r="C49" s="31"/>
      <c r="D49" s="31"/>
      <c r="E49" s="31"/>
      <c r="F49" s="31"/>
      <c r="G49" s="31"/>
      <c r="H49" s="31"/>
      <c r="I49" s="31"/>
      <c r="J49" s="31"/>
      <c r="K49" s="31"/>
      <c r="L49" s="31"/>
      <c r="M49" s="31"/>
      <c r="N49" s="31"/>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row>
    <row r="50" spans="1:50" ht="14.25" customHeight="1" x14ac:dyDescent="0.25">
      <c r="A50" s="21"/>
      <c r="B50" s="21"/>
      <c r="C50" s="31"/>
      <c r="D50" s="31"/>
      <c r="E50" s="31"/>
      <c r="F50" s="31"/>
      <c r="G50" s="31"/>
      <c r="H50" s="31"/>
      <c r="I50" s="31"/>
      <c r="J50" s="31"/>
      <c r="K50" s="31"/>
      <c r="L50" s="31"/>
      <c r="M50" s="31"/>
      <c r="N50" s="31"/>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row>
    <row r="51" spans="1:50" ht="14.25" customHeight="1" x14ac:dyDescent="0.25">
      <c r="A51" s="21"/>
      <c r="B51" s="21"/>
      <c r="C51" s="31"/>
      <c r="D51" s="31"/>
      <c r="E51" s="31"/>
      <c r="F51" s="31"/>
      <c r="G51" s="31"/>
      <c r="H51" s="31"/>
      <c r="I51" s="31"/>
      <c r="J51" s="31"/>
      <c r="K51" s="31"/>
      <c r="L51" s="31"/>
      <c r="M51" s="31"/>
      <c r="N51" s="31"/>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row>
    <row r="52" spans="1:50" ht="14.25" customHeight="1" x14ac:dyDescent="0.25">
      <c r="A52" s="21"/>
      <c r="B52" s="21"/>
      <c r="C52" s="31"/>
      <c r="D52" s="31"/>
      <c r="E52" s="31"/>
      <c r="F52" s="31"/>
      <c r="G52" s="31"/>
      <c r="H52" s="31"/>
      <c r="I52" s="31"/>
      <c r="J52" s="31"/>
      <c r="K52" s="31"/>
      <c r="L52" s="31"/>
      <c r="M52" s="31"/>
      <c r="N52" s="31"/>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ht="14.25" customHeight="1" x14ac:dyDescent="0.25">
      <c r="A53" s="21"/>
      <c r="B53" s="21"/>
      <c r="C53" s="31"/>
      <c r="D53" s="31"/>
      <c r="E53" s="31"/>
      <c r="F53" s="31"/>
      <c r="G53" s="31"/>
      <c r="H53" s="31"/>
      <c r="I53" s="31"/>
      <c r="J53" s="31"/>
      <c r="K53" s="31"/>
      <c r="L53" s="31"/>
      <c r="M53" s="31"/>
      <c r="N53" s="31"/>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ht="14.25" customHeight="1" x14ac:dyDescent="0.25">
      <c r="A54" s="21"/>
      <c r="B54" s="21"/>
      <c r="C54" s="31"/>
      <c r="D54" s="31"/>
      <c r="E54" s="31"/>
      <c r="F54" s="31"/>
      <c r="G54" s="31"/>
      <c r="H54" s="31"/>
      <c r="I54" s="31"/>
      <c r="J54" s="31"/>
      <c r="K54" s="31"/>
      <c r="L54" s="31"/>
      <c r="M54" s="31"/>
      <c r="N54" s="31"/>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row>
    <row r="55" spans="1:50" ht="14.25" customHeight="1" x14ac:dyDescent="0.25">
      <c r="A55" s="21"/>
      <c r="B55" s="21"/>
      <c r="C55" s="31"/>
      <c r="D55" s="31"/>
      <c r="E55" s="31"/>
      <c r="F55" s="31"/>
      <c r="G55" s="31"/>
      <c r="H55" s="31"/>
      <c r="I55" s="31"/>
      <c r="J55" s="31"/>
      <c r="K55" s="31"/>
      <c r="L55" s="31"/>
      <c r="M55" s="31"/>
      <c r="N55" s="31"/>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row>
    <row r="56" spans="1:50" ht="14.25" customHeight="1" x14ac:dyDescent="0.25">
      <c r="A56" s="21"/>
      <c r="B56" s="21"/>
      <c r="C56" s="31"/>
      <c r="D56" s="31"/>
      <c r="E56" s="31"/>
      <c r="F56" s="31"/>
      <c r="G56" s="31"/>
      <c r="H56" s="31"/>
      <c r="I56" s="31"/>
      <c r="J56" s="31"/>
      <c r="K56" s="31"/>
      <c r="L56" s="31"/>
      <c r="M56" s="31"/>
      <c r="N56" s="31"/>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ht="14.25" customHeight="1" x14ac:dyDescent="0.25">
      <c r="A57" s="21"/>
      <c r="B57" s="21"/>
      <c r="C57" s="31"/>
      <c r="D57" s="31"/>
      <c r="E57" s="31"/>
      <c r="F57" s="31"/>
      <c r="G57" s="31"/>
      <c r="H57" s="31"/>
      <c r="I57" s="31"/>
      <c r="J57" s="31"/>
      <c r="K57" s="31"/>
      <c r="L57" s="31"/>
      <c r="M57" s="31"/>
      <c r="N57" s="31"/>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row>
    <row r="58" spans="1:50" ht="14.25" customHeight="1" x14ac:dyDescent="0.25">
      <c r="A58" s="21"/>
      <c r="B58" s="21"/>
      <c r="C58" s="31"/>
      <c r="D58" s="31"/>
      <c r="E58" s="31"/>
      <c r="F58" s="31"/>
      <c r="G58" s="31"/>
      <c r="H58" s="31"/>
      <c r="I58" s="31"/>
      <c r="J58" s="31"/>
      <c r="K58" s="31"/>
      <c r="L58" s="31"/>
      <c r="M58" s="31"/>
      <c r="N58" s="31"/>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row>
    <row r="59" spans="1:50" ht="14.25" customHeight="1" x14ac:dyDescent="0.25">
      <c r="A59" s="21"/>
      <c r="B59" s="21"/>
      <c r="C59" s="31"/>
      <c r="D59" s="31"/>
      <c r="E59" s="31"/>
      <c r="F59" s="31"/>
      <c r="G59" s="31"/>
      <c r="H59" s="31"/>
      <c r="I59" s="31"/>
      <c r="J59" s="31"/>
      <c r="K59" s="31"/>
      <c r="L59" s="31"/>
      <c r="M59" s="31"/>
      <c r="N59" s="31"/>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row>
    <row r="60" spans="1:50" ht="14.25" customHeight="1" x14ac:dyDescent="0.25">
      <c r="A60" s="21"/>
      <c r="B60" s="21"/>
      <c r="C60" s="31"/>
      <c r="D60" s="31"/>
      <c r="E60" s="31"/>
      <c r="F60" s="31"/>
      <c r="G60" s="31"/>
      <c r="H60" s="31"/>
      <c r="I60" s="31"/>
      <c r="J60" s="31"/>
      <c r="K60" s="31"/>
      <c r="L60" s="31"/>
      <c r="M60" s="31"/>
      <c r="N60" s="31"/>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4.25" customHeight="1" x14ac:dyDescent="0.25">
      <c r="A61" s="21"/>
      <c r="B61" s="21"/>
      <c r="C61" s="31"/>
      <c r="D61" s="31"/>
      <c r="E61" s="31"/>
      <c r="F61" s="31"/>
      <c r="G61" s="31"/>
      <c r="H61" s="31"/>
      <c r="I61" s="31"/>
      <c r="J61" s="31"/>
      <c r="K61" s="31"/>
      <c r="L61" s="31"/>
      <c r="M61" s="31"/>
      <c r="N61" s="31"/>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ht="14.25" customHeight="1" x14ac:dyDescent="0.25">
      <c r="A62" s="21"/>
      <c r="B62" s="21"/>
      <c r="C62" s="31"/>
      <c r="D62" s="31"/>
      <c r="E62" s="31"/>
      <c r="F62" s="31"/>
      <c r="G62" s="31"/>
      <c r="H62" s="31"/>
      <c r="I62" s="31"/>
      <c r="J62" s="31"/>
      <c r="K62" s="31"/>
      <c r="L62" s="31"/>
      <c r="M62" s="31"/>
      <c r="N62" s="31"/>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row>
    <row r="63" spans="1:50" ht="14.25" customHeight="1" x14ac:dyDescent="0.25">
      <c r="A63" s="21"/>
      <c r="B63" s="21"/>
      <c r="C63" s="31"/>
      <c r="D63" s="31"/>
      <c r="E63" s="31"/>
      <c r="F63" s="31"/>
      <c r="G63" s="31"/>
      <c r="H63" s="31"/>
      <c r="I63" s="31"/>
      <c r="J63" s="31"/>
      <c r="K63" s="31"/>
      <c r="L63" s="31"/>
      <c r="M63" s="31"/>
      <c r="N63" s="31"/>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row>
    <row r="64" spans="1:50" ht="14.25" customHeight="1" x14ac:dyDescent="0.25">
      <c r="A64" s="21"/>
      <c r="B64" s="21"/>
      <c r="C64" s="31"/>
      <c r="D64" s="31"/>
      <c r="E64" s="31"/>
      <c r="F64" s="31"/>
      <c r="G64" s="31"/>
      <c r="H64" s="31"/>
      <c r="I64" s="31"/>
      <c r="J64" s="31"/>
      <c r="K64" s="31"/>
      <c r="L64" s="31"/>
      <c r="M64" s="31"/>
      <c r="N64" s="31"/>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row>
    <row r="65" spans="1:50" ht="14.25" customHeight="1" x14ac:dyDescent="0.25">
      <c r="A65" s="21"/>
      <c r="B65" s="21"/>
      <c r="C65" s="31"/>
      <c r="D65" s="31"/>
      <c r="E65" s="31"/>
      <c r="F65" s="31"/>
      <c r="G65" s="31"/>
      <c r="H65" s="31"/>
      <c r="I65" s="31"/>
      <c r="J65" s="31"/>
      <c r="K65" s="31"/>
      <c r="L65" s="31"/>
      <c r="M65" s="31"/>
      <c r="N65" s="31"/>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row>
    <row r="66" spans="1:50" ht="14.25" customHeight="1" x14ac:dyDescent="0.25">
      <c r="A66" s="21"/>
      <c r="B66" s="21"/>
      <c r="C66" s="31"/>
      <c r="D66" s="31"/>
      <c r="E66" s="31"/>
      <c r="F66" s="31"/>
      <c r="G66" s="31"/>
      <c r="H66" s="31"/>
      <c r="I66" s="31"/>
      <c r="J66" s="31"/>
      <c r="K66" s="31"/>
      <c r="L66" s="31"/>
      <c r="M66" s="31"/>
      <c r="N66" s="31"/>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row>
    <row r="67" spans="1:50" ht="14.25" customHeight="1" x14ac:dyDescent="0.25">
      <c r="A67" s="21"/>
      <c r="B67" s="21"/>
      <c r="C67" s="31"/>
      <c r="D67" s="31"/>
      <c r="E67" s="31"/>
      <c r="F67" s="31"/>
      <c r="G67" s="31"/>
      <c r="H67" s="31"/>
      <c r="I67" s="31"/>
      <c r="J67" s="31"/>
      <c r="K67" s="31"/>
      <c r="L67" s="31"/>
      <c r="M67" s="31"/>
      <c r="N67" s="31"/>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row>
    <row r="68" spans="1:50" ht="14.25" customHeight="1" x14ac:dyDescent="0.25">
      <c r="A68" s="21"/>
      <c r="B68" s="21"/>
      <c r="C68" s="31"/>
      <c r="D68" s="31"/>
      <c r="E68" s="31"/>
      <c r="F68" s="31"/>
      <c r="G68" s="31"/>
      <c r="H68" s="31"/>
      <c r="I68" s="31"/>
      <c r="J68" s="31"/>
      <c r="K68" s="31"/>
      <c r="L68" s="31"/>
      <c r="M68" s="31"/>
      <c r="N68" s="31"/>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row>
    <row r="69" spans="1:50" ht="14.25" customHeight="1" x14ac:dyDescent="0.25">
      <c r="A69" s="21"/>
      <c r="B69" s="21"/>
      <c r="C69" s="31"/>
      <c r="D69" s="31"/>
      <c r="E69" s="31"/>
      <c r="F69" s="31"/>
      <c r="G69" s="31"/>
      <c r="H69" s="31"/>
      <c r="I69" s="31"/>
      <c r="J69" s="31"/>
      <c r="K69" s="31"/>
      <c r="L69" s="31"/>
      <c r="M69" s="31"/>
      <c r="N69" s="31"/>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row>
    <row r="70" spans="1:50" ht="14.25" customHeight="1" x14ac:dyDescent="0.25">
      <c r="A70" s="21"/>
      <c r="B70" s="21"/>
      <c r="C70" s="31"/>
      <c r="D70" s="31"/>
      <c r="E70" s="31"/>
      <c r="F70" s="31"/>
      <c r="G70" s="31"/>
      <c r="H70" s="31"/>
      <c r="I70" s="31"/>
      <c r="J70" s="31"/>
      <c r="K70" s="31"/>
      <c r="L70" s="31"/>
      <c r="M70" s="31"/>
      <c r="N70" s="31"/>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4.25" customHeight="1" x14ac:dyDescent="0.25">
      <c r="A71" s="21"/>
      <c r="B71" s="21"/>
      <c r="C71" s="31"/>
      <c r="D71" s="31"/>
      <c r="E71" s="31"/>
      <c r="F71" s="31"/>
      <c r="G71" s="31"/>
      <c r="H71" s="31"/>
      <c r="I71" s="31"/>
      <c r="J71" s="31"/>
      <c r="K71" s="31"/>
      <c r="L71" s="31"/>
      <c r="M71" s="31"/>
      <c r="N71" s="31"/>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row>
    <row r="72" spans="1:50" ht="14.25" customHeight="1" x14ac:dyDescent="0.25">
      <c r="A72" s="21"/>
      <c r="B72" s="21"/>
      <c r="C72" s="31"/>
      <c r="D72" s="31"/>
      <c r="E72" s="31"/>
      <c r="F72" s="31"/>
      <c r="G72" s="31"/>
      <c r="H72" s="31"/>
      <c r="I72" s="31"/>
      <c r="J72" s="31"/>
      <c r="K72" s="31"/>
      <c r="L72" s="31"/>
      <c r="M72" s="31"/>
      <c r="N72" s="31"/>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ht="14.25" customHeight="1" x14ac:dyDescent="0.25">
      <c r="A73" s="21"/>
      <c r="B73" s="21"/>
      <c r="C73" s="31"/>
      <c r="D73" s="31"/>
      <c r="E73" s="31"/>
      <c r="F73" s="31"/>
      <c r="G73" s="31"/>
      <c r="H73" s="31"/>
      <c r="I73" s="31"/>
      <c r="J73" s="31"/>
      <c r="K73" s="31"/>
      <c r="L73" s="31"/>
      <c r="M73" s="31"/>
      <c r="N73" s="31"/>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ht="14.25" customHeight="1" x14ac:dyDescent="0.25">
      <c r="A74" s="21"/>
      <c r="B74" s="21"/>
      <c r="C74" s="31"/>
      <c r="D74" s="31"/>
      <c r="E74" s="31"/>
      <c r="F74" s="31"/>
      <c r="G74" s="31"/>
      <c r="H74" s="31"/>
      <c r="I74" s="31"/>
      <c r="J74" s="31"/>
      <c r="K74" s="31"/>
      <c r="L74" s="31"/>
      <c r="M74" s="31"/>
      <c r="N74" s="31"/>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4.25" customHeight="1" x14ac:dyDescent="0.25">
      <c r="A75" s="21"/>
      <c r="B75" s="21"/>
      <c r="C75" s="31"/>
      <c r="D75" s="31"/>
      <c r="E75" s="31"/>
      <c r="F75" s="31"/>
      <c r="G75" s="31"/>
      <c r="H75" s="31"/>
      <c r="I75" s="31"/>
      <c r="J75" s="31"/>
      <c r="K75" s="31"/>
      <c r="L75" s="31"/>
      <c r="M75" s="31"/>
      <c r="N75" s="31"/>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4.25" customHeight="1" x14ac:dyDescent="0.25">
      <c r="A76" s="21"/>
      <c r="B76" s="21"/>
      <c r="C76" s="31"/>
      <c r="D76" s="31"/>
      <c r="E76" s="31"/>
      <c r="F76" s="31"/>
      <c r="G76" s="31"/>
      <c r="H76" s="31"/>
      <c r="I76" s="31"/>
      <c r="J76" s="31"/>
      <c r="K76" s="31"/>
      <c r="L76" s="31"/>
      <c r="M76" s="31"/>
      <c r="N76" s="31"/>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row r="77" spans="1:50" ht="14.25" customHeight="1" x14ac:dyDescent="0.25">
      <c r="A77" s="21"/>
      <c r="B77" s="21"/>
      <c r="C77" s="31"/>
      <c r="D77" s="31"/>
      <c r="E77" s="31"/>
      <c r="F77" s="31"/>
      <c r="G77" s="31"/>
      <c r="H77" s="31"/>
      <c r="I77" s="31"/>
      <c r="J77" s="31"/>
      <c r="K77" s="31"/>
      <c r="L77" s="31"/>
      <c r="M77" s="31"/>
      <c r="N77" s="31"/>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row>
    <row r="78" spans="1:50" ht="14.25" customHeight="1" x14ac:dyDescent="0.25">
      <c r="A78" s="21"/>
      <c r="B78" s="21"/>
      <c r="C78" s="31"/>
      <c r="D78" s="31"/>
      <c r="E78" s="31"/>
      <c r="F78" s="31"/>
      <c r="G78" s="31"/>
      <c r="H78" s="31"/>
      <c r="I78" s="31"/>
      <c r="J78" s="31"/>
      <c r="K78" s="31"/>
      <c r="L78" s="31"/>
      <c r="M78" s="31"/>
      <c r="N78" s="31"/>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4.25" customHeight="1" x14ac:dyDescent="0.25">
      <c r="A79" s="21"/>
      <c r="B79" s="21"/>
      <c r="C79" s="31"/>
      <c r="D79" s="31"/>
      <c r="E79" s="31"/>
      <c r="F79" s="31"/>
      <c r="G79" s="31"/>
      <c r="H79" s="31"/>
      <c r="I79" s="31"/>
      <c r="J79" s="31"/>
      <c r="K79" s="31"/>
      <c r="L79" s="31"/>
      <c r="M79" s="31"/>
      <c r="N79" s="31"/>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0" ht="14.25" customHeight="1" x14ac:dyDescent="0.25">
      <c r="A80" s="21"/>
      <c r="B80" s="21"/>
      <c r="C80" s="31"/>
      <c r="D80" s="31"/>
      <c r="E80" s="31"/>
      <c r="F80" s="31"/>
      <c r="G80" s="31"/>
      <c r="H80" s="31"/>
      <c r="I80" s="31"/>
      <c r="J80" s="31"/>
      <c r="K80" s="31"/>
      <c r="L80" s="31"/>
      <c r="M80" s="31"/>
      <c r="N80" s="31"/>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4.25" customHeight="1" x14ac:dyDescent="0.25">
      <c r="A81" s="21"/>
      <c r="B81" s="21"/>
      <c r="C81" s="31"/>
      <c r="D81" s="31"/>
      <c r="E81" s="31"/>
      <c r="F81" s="31"/>
      <c r="G81" s="31"/>
      <c r="H81" s="31"/>
      <c r="I81" s="31"/>
      <c r="J81" s="31"/>
      <c r="K81" s="31"/>
      <c r="L81" s="31"/>
      <c r="M81" s="31"/>
      <c r="N81" s="31"/>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4.25" customHeight="1" x14ac:dyDescent="0.25">
      <c r="A82" s="21"/>
      <c r="B82" s="21"/>
      <c r="C82" s="31"/>
      <c r="D82" s="31"/>
      <c r="E82" s="31"/>
      <c r="F82" s="31"/>
      <c r="G82" s="31"/>
      <c r="H82" s="31"/>
      <c r="I82" s="31"/>
      <c r="J82" s="31"/>
      <c r="K82" s="31"/>
      <c r="L82" s="31"/>
      <c r="M82" s="31"/>
      <c r="N82" s="31"/>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4.25" customHeight="1" x14ac:dyDescent="0.25">
      <c r="A83" s="21"/>
      <c r="B83" s="21"/>
      <c r="C83" s="31"/>
      <c r="D83" s="31"/>
      <c r="E83" s="31"/>
      <c r="F83" s="31"/>
      <c r="G83" s="31"/>
      <c r="H83" s="31"/>
      <c r="I83" s="31"/>
      <c r="J83" s="31"/>
      <c r="K83" s="31"/>
      <c r="L83" s="31"/>
      <c r="M83" s="31"/>
      <c r="N83" s="31"/>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4.25" customHeight="1" x14ac:dyDescent="0.25">
      <c r="A84" s="21"/>
      <c r="B84" s="21"/>
      <c r="C84" s="31"/>
      <c r="D84" s="31"/>
      <c r="E84" s="31"/>
      <c r="F84" s="31"/>
      <c r="G84" s="31"/>
      <c r="H84" s="31"/>
      <c r="I84" s="31"/>
      <c r="J84" s="31"/>
      <c r="K84" s="31"/>
      <c r="L84" s="31"/>
      <c r="M84" s="31"/>
      <c r="N84" s="31"/>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4.25" customHeight="1" x14ac:dyDescent="0.25">
      <c r="A85" s="21"/>
      <c r="B85" s="21"/>
      <c r="C85" s="31"/>
      <c r="D85" s="31"/>
      <c r="E85" s="31"/>
      <c r="F85" s="31"/>
      <c r="G85" s="31"/>
      <c r="H85" s="31"/>
      <c r="I85" s="31"/>
      <c r="J85" s="31"/>
      <c r="K85" s="31"/>
      <c r="L85" s="31"/>
      <c r="M85" s="31"/>
      <c r="N85" s="31"/>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4.25" customHeight="1" x14ac:dyDescent="0.25">
      <c r="A86" s="21"/>
      <c r="B86" s="21"/>
      <c r="C86" s="31"/>
      <c r="D86" s="31"/>
      <c r="E86" s="31"/>
      <c r="F86" s="31"/>
      <c r="G86" s="31"/>
      <c r="H86" s="31"/>
      <c r="I86" s="31"/>
      <c r="J86" s="31"/>
      <c r="K86" s="31"/>
      <c r="L86" s="31"/>
      <c r="M86" s="31"/>
      <c r="N86" s="31"/>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4.25" customHeight="1" x14ac:dyDescent="0.25">
      <c r="A87" s="21"/>
      <c r="B87" s="21"/>
      <c r="C87" s="31"/>
      <c r="D87" s="31"/>
      <c r="E87" s="31"/>
      <c r="F87" s="31"/>
      <c r="G87" s="31"/>
      <c r="H87" s="31"/>
      <c r="I87" s="31"/>
      <c r="J87" s="31"/>
      <c r="K87" s="31"/>
      <c r="L87" s="31"/>
      <c r="M87" s="31"/>
      <c r="N87" s="31"/>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ht="14.25" customHeight="1" x14ac:dyDescent="0.25">
      <c r="A88" s="21"/>
      <c r="B88" s="21"/>
      <c r="C88" s="31"/>
      <c r="D88" s="31"/>
      <c r="E88" s="31"/>
      <c r="F88" s="31"/>
      <c r="G88" s="31"/>
      <c r="H88" s="31"/>
      <c r="I88" s="31"/>
      <c r="J88" s="31"/>
      <c r="K88" s="31"/>
      <c r="L88" s="31"/>
      <c r="M88" s="31"/>
      <c r="N88" s="31"/>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ht="14.25" customHeight="1" x14ac:dyDescent="0.25">
      <c r="A89" s="21"/>
      <c r="B89" s="21"/>
      <c r="C89" s="31"/>
      <c r="D89" s="31"/>
      <c r="E89" s="31"/>
      <c r="F89" s="31"/>
      <c r="G89" s="31"/>
      <c r="H89" s="31"/>
      <c r="I89" s="31"/>
      <c r="J89" s="31"/>
      <c r="K89" s="31"/>
      <c r="L89" s="31"/>
      <c r="M89" s="31"/>
      <c r="N89" s="31"/>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row>
    <row r="90" spans="1:50" ht="14.25" customHeight="1" x14ac:dyDescent="0.25">
      <c r="A90" s="21"/>
      <c r="B90" s="21"/>
      <c r="C90" s="31"/>
      <c r="D90" s="31"/>
      <c r="E90" s="31"/>
      <c r="F90" s="31"/>
      <c r="G90" s="31"/>
      <c r="H90" s="31"/>
      <c r="I90" s="31"/>
      <c r="J90" s="31"/>
      <c r="K90" s="31"/>
      <c r="L90" s="31"/>
      <c r="M90" s="31"/>
      <c r="N90" s="31"/>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row>
    <row r="91" spans="1:50" ht="14.25" customHeight="1" x14ac:dyDescent="0.25">
      <c r="A91" s="21"/>
      <c r="B91" s="21"/>
      <c r="C91" s="31"/>
      <c r="D91" s="31"/>
      <c r="E91" s="31"/>
      <c r="F91" s="31"/>
      <c r="G91" s="31"/>
      <c r="H91" s="31"/>
      <c r="I91" s="31"/>
      <c r="J91" s="31"/>
      <c r="K91" s="31"/>
      <c r="L91" s="31"/>
      <c r="M91" s="31"/>
      <c r="N91" s="31"/>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row>
    <row r="92" spans="1:50" ht="14.25" customHeight="1" x14ac:dyDescent="0.25">
      <c r="A92" s="21"/>
      <c r="B92" s="21"/>
      <c r="C92" s="31"/>
      <c r="D92" s="31"/>
      <c r="E92" s="31"/>
      <c r="F92" s="31"/>
      <c r="G92" s="31"/>
      <c r="H92" s="31"/>
      <c r="I92" s="31"/>
      <c r="J92" s="31"/>
      <c r="K92" s="31"/>
      <c r="L92" s="31"/>
      <c r="M92" s="31"/>
      <c r="N92" s="31"/>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row>
    <row r="93" spans="1:50" ht="14.25" customHeight="1" x14ac:dyDescent="0.25">
      <c r="A93" s="21"/>
      <c r="B93" s="21"/>
      <c r="C93" s="31"/>
      <c r="D93" s="31"/>
      <c r="E93" s="31"/>
      <c r="F93" s="31"/>
      <c r="G93" s="31"/>
      <c r="H93" s="31"/>
      <c r="I93" s="31"/>
      <c r="J93" s="31"/>
      <c r="K93" s="31"/>
      <c r="L93" s="31"/>
      <c r="M93" s="31"/>
      <c r="N93" s="31"/>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row>
    <row r="94" spans="1:50" ht="14.25" customHeight="1" x14ac:dyDescent="0.25">
      <c r="A94" s="21"/>
      <c r="B94" s="21"/>
      <c r="C94" s="31"/>
      <c r="D94" s="31"/>
      <c r="E94" s="31"/>
      <c r="F94" s="31"/>
      <c r="G94" s="31"/>
      <c r="H94" s="31"/>
      <c r="I94" s="31"/>
      <c r="J94" s="31"/>
      <c r="K94" s="31"/>
      <c r="L94" s="31"/>
      <c r="M94" s="31"/>
      <c r="N94" s="31"/>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row>
    <row r="95" spans="1:50" ht="14.25" customHeight="1" x14ac:dyDescent="0.25">
      <c r="A95" s="21"/>
      <c r="B95" s="21"/>
      <c r="C95" s="31"/>
      <c r="D95" s="31"/>
      <c r="E95" s="31"/>
      <c r="F95" s="31"/>
      <c r="G95" s="31"/>
      <c r="H95" s="31"/>
      <c r="I95" s="31"/>
      <c r="J95" s="31"/>
      <c r="K95" s="31"/>
      <c r="L95" s="31"/>
      <c r="M95" s="31"/>
      <c r="N95" s="31"/>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row>
    <row r="96" spans="1:50" ht="14.25" customHeight="1" x14ac:dyDescent="0.25">
      <c r="A96" s="21"/>
      <c r="B96" s="21"/>
      <c r="C96" s="31"/>
      <c r="D96" s="31"/>
      <c r="E96" s="31"/>
      <c r="F96" s="31"/>
      <c r="G96" s="31"/>
      <c r="H96" s="31"/>
      <c r="I96" s="31"/>
      <c r="J96" s="31"/>
      <c r="K96" s="31"/>
      <c r="L96" s="31"/>
      <c r="M96" s="31"/>
      <c r="N96" s="31"/>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14.25" customHeight="1" x14ac:dyDescent="0.25">
      <c r="A97" s="21"/>
      <c r="B97" s="21"/>
      <c r="C97" s="31"/>
      <c r="D97" s="31"/>
      <c r="E97" s="31"/>
      <c r="F97" s="31"/>
      <c r="G97" s="31"/>
      <c r="H97" s="31"/>
      <c r="I97" s="31"/>
      <c r="J97" s="31"/>
      <c r="K97" s="31"/>
      <c r="L97" s="31"/>
      <c r="M97" s="31"/>
      <c r="N97" s="31"/>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row>
    <row r="98" spans="1:50" ht="14.25" customHeight="1" x14ac:dyDescent="0.25">
      <c r="A98" s="21"/>
      <c r="B98" s="21"/>
      <c r="C98" s="31"/>
      <c r="D98" s="31"/>
      <c r="E98" s="31"/>
      <c r="F98" s="31"/>
      <c r="G98" s="31"/>
      <c r="H98" s="31"/>
      <c r="I98" s="31"/>
      <c r="J98" s="31"/>
      <c r="K98" s="31"/>
      <c r="L98" s="31"/>
      <c r="M98" s="31"/>
      <c r="N98" s="31"/>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ht="14.25" customHeight="1" x14ac:dyDescent="0.25">
      <c r="A99" s="21"/>
      <c r="B99" s="21"/>
      <c r="C99" s="31"/>
      <c r="D99" s="31"/>
      <c r="E99" s="31"/>
      <c r="F99" s="31"/>
      <c r="G99" s="31"/>
      <c r="H99" s="31"/>
      <c r="I99" s="31"/>
      <c r="J99" s="31"/>
      <c r="K99" s="31"/>
      <c r="L99" s="31"/>
      <c r="M99" s="31"/>
      <c r="N99" s="31"/>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ht="14.25" customHeight="1" x14ac:dyDescent="0.25">
      <c r="A100" s="21"/>
      <c r="B100" s="21"/>
      <c r="C100" s="31"/>
      <c r="D100" s="31"/>
      <c r="E100" s="31"/>
      <c r="F100" s="31"/>
      <c r="G100" s="31"/>
      <c r="H100" s="31"/>
      <c r="I100" s="31"/>
      <c r="J100" s="31"/>
      <c r="K100" s="31"/>
      <c r="L100" s="31"/>
      <c r="M100" s="31"/>
      <c r="N100" s="31"/>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ht="14.25" customHeight="1" x14ac:dyDescent="0.25">
      <c r="A101" s="21"/>
      <c r="B101" s="21"/>
      <c r="C101" s="31"/>
      <c r="D101" s="31"/>
      <c r="E101" s="31"/>
      <c r="F101" s="31"/>
      <c r="G101" s="31"/>
      <c r="H101" s="31"/>
      <c r="I101" s="31"/>
      <c r="J101" s="31"/>
      <c r="K101" s="31"/>
      <c r="L101" s="31"/>
      <c r="M101" s="31"/>
      <c r="N101" s="31"/>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row>
    <row r="102" spans="1:50" ht="14.25" customHeight="1" x14ac:dyDescent="0.25">
      <c r="A102" s="21"/>
      <c r="B102" s="21"/>
      <c r="C102" s="31"/>
      <c r="D102" s="31"/>
      <c r="E102" s="31"/>
      <c r="F102" s="31"/>
      <c r="G102" s="31"/>
      <c r="H102" s="31"/>
      <c r="I102" s="31"/>
      <c r="J102" s="31"/>
      <c r="K102" s="31"/>
      <c r="L102" s="31"/>
      <c r="M102" s="31"/>
      <c r="N102" s="31"/>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row>
    <row r="103" spans="1:50" ht="14.25" customHeight="1" x14ac:dyDescent="0.25">
      <c r="A103" s="21"/>
      <c r="B103" s="21"/>
      <c r="C103" s="31"/>
      <c r="D103" s="31"/>
      <c r="E103" s="31"/>
      <c r="F103" s="31"/>
      <c r="G103" s="31"/>
      <c r="H103" s="31"/>
      <c r="I103" s="31"/>
      <c r="J103" s="31"/>
      <c r="K103" s="31"/>
      <c r="L103" s="31"/>
      <c r="M103" s="31"/>
      <c r="N103" s="31"/>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14.25" customHeight="1" x14ac:dyDescent="0.25">
      <c r="A104" s="21"/>
      <c r="B104" s="21"/>
      <c r="C104" s="31"/>
      <c r="D104" s="31"/>
      <c r="E104" s="31"/>
      <c r="F104" s="31"/>
      <c r="G104" s="31"/>
      <c r="H104" s="31"/>
      <c r="I104" s="31"/>
      <c r="J104" s="31"/>
      <c r="K104" s="31"/>
      <c r="L104" s="31"/>
      <c r="M104" s="31"/>
      <c r="N104" s="31"/>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row>
    <row r="105" spans="1:50" ht="14.25" customHeight="1" x14ac:dyDescent="0.25">
      <c r="A105" s="21"/>
      <c r="B105" s="21"/>
      <c r="C105" s="31"/>
      <c r="D105" s="31"/>
      <c r="E105" s="31"/>
      <c r="F105" s="31"/>
      <c r="G105" s="31"/>
      <c r="H105" s="31"/>
      <c r="I105" s="31"/>
      <c r="J105" s="31"/>
      <c r="K105" s="31"/>
      <c r="L105" s="31"/>
      <c r="M105" s="31"/>
      <c r="N105" s="31"/>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ht="14.25" customHeight="1" x14ac:dyDescent="0.25">
      <c r="A106" s="21"/>
      <c r="B106" s="21"/>
      <c r="C106" s="31"/>
      <c r="D106" s="31"/>
      <c r="E106" s="31"/>
      <c r="F106" s="31"/>
      <c r="G106" s="31"/>
      <c r="H106" s="31"/>
      <c r="I106" s="31"/>
      <c r="J106" s="31"/>
      <c r="K106" s="31"/>
      <c r="L106" s="31"/>
      <c r="M106" s="31"/>
      <c r="N106" s="31"/>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ht="14.25" customHeight="1" x14ac:dyDescent="0.25">
      <c r="A107" s="21"/>
      <c r="B107" s="21"/>
      <c r="C107" s="31"/>
      <c r="D107" s="31"/>
      <c r="E107" s="31"/>
      <c r="F107" s="31"/>
      <c r="G107" s="31"/>
      <c r="H107" s="31"/>
      <c r="I107" s="31"/>
      <c r="J107" s="31"/>
      <c r="K107" s="31"/>
      <c r="L107" s="31"/>
      <c r="M107" s="31"/>
      <c r="N107" s="31"/>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ht="14.25" customHeight="1" x14ac:dyDescent="0.25">
      <c r="A108" s="21"/>
      <c r="B108" s="21"/>
      <c r="C108" s="31"/>
      <c r="D108" s="31"/>
      <c r="E108" s="31"/>
      <c r="F108" s="31"/>
      <c r="G108" s="31"/>
      <c r="H108" s="31"/>
      <c r="I108" s="31"/>
      <c r="J108" s="31"/>
      <c r="K108" s="31"/>
      <c r="L108" s="31"/>
      <c r="M108" s="31"/>
      <c r="N108" s="31"/>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ht="14.25" customHeight="1" x14ac:dyDescent="0.25">
      <c r="A109" s="21"/>
      <c r="B109" s="21"/>
      <c r="C109" s="31"/>
      <c r="D109" s="31"/>
      <c r="E109" s="31"/>
      <c r="F109" s="31"/>
      <c r="G109" s="31"/>
      <c r="H109" s="31"/>
      <c r="I109" s="31"/>
      <c r="J109" s="31"/>
      <c r="K109" s="31"/>
      <c r="L109" s="31"/>
      <c r="M109" s="31"/>
      <c r="N109" s="31"/>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14.25" customHeight="1" x14ac:dyDescent="0.25">
      <c r="A110" s="21"/>
      <c r="B110" s="21"/>
      <c r="C110" s="31"/>
      <c r="D110" s="31"/>
      <c r="E110" s="31"/>
      <c r="F110" s="31"/>
      <c r="G110" s="31"/>
      <c r="H110" s="31"/>
      <c r="I110" s="31"/>
      <c r="J110" s="31"/>
      <c r="K110" s="31"/>
      <c r="L110" s="31"/>
      <c r="M110" s="31"/>
      <c r="N110" s="31"/>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14.25" customHeight="1" x14ac:dyDescent="0.25">
      <c r="A111" s="21"/>
      <c r="B111" s="21"/>
      <c r="C111" s="31"/>
      <c r="D111" s="31"/>
      <c r="E111" s="31"/>
      <c r="F111" s="31"/>
      <c r="G111" s="31"/>
      <c r="H111" s="31"/>
      <c r="I111" s="31"/>
      <c r="J111" s="31"/>
      <c r="K111" s="31"/>
      <c r="L111" s="31"/>
      <c r="M111" s="31"/>
      <c r="N111" s="31"/>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ht="14.25" customHeight="1" x14ac:dyDescent="0.25">
      <c r="A112" s="21"/>
      <c r="B112" s="21"/>
      <c r="C112" s="31"/>
      <c r="D112" s="31"/>
      <c r="E112" s="31"/>
      <c r="F112" s="31"/>
      <c r="G112" s="31"/>
      <c r="H112" s="31"/>
      <c r="I112" s="31"/>
      <c r="J112" s="31"/>
      <c r="K112" s="31"/>
      <c r="L112" s="31"/>
      <c r="M112" s="31"/>
      <c r="N112" s="31"/>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ht="14.25" customHeight="1" x14ac:dyDescent="0.25">
      <c r="A113" s="21"/>
      <c r="B113" s="21"/>
      <c r="C113" s="31"/>
      <c r="D113" s="31"/>
      <c r="E113" s="31"/>
      <c r="F113" s="31"/>
      <c r="G113" s="31"/>
      <c r="H113" s="31"/>
      <c r="I113" s="31"/>
      <c r="J113" s="31"/>
      <c r="K113" s="31"/>
      <c r="L113" s="31"/>
      <c r="M113" s="31"/>
      <c r="N113" s="31"/>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ht="14.25" customHeight="1" x14ac:dyDescent="0.25">
      <c r="A114" s="21"/>
      <c r="B114" s="21"/>
      <c r="C114" s="31"/>
      <c r="D114" s="31"/>
      <c r="E114" s="31"/>
      <c r="F114" s="31"/>
      <c r="G114" s="31"/>
      <c r="H114" s="31"/>
      <c r="I114" s="31"/>
      <c r="J114" s="31"/>
      <c r="K114" s="31"/>
      <c r="L114" s="31"/>
      <c r="M114" s="31"/>
      <c r="N114" s="31"/>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ht="14.25" customHeight="1" x14ac:dyDescent="0.25">
      <c r="A115" s="21"/>
      <c r="B115" s="21"/>
      <c r="C115" s="31"/>
      <c r="D115" s="31"/>
      <c r="E115" s="31"/>
      <c r="F115" s="31"/>
      <c r="G115" s="31"/>
      <c r="H115" s="31"/>
      <c r="I115" s="31"/>
      <c r="J115" s="31"/>
      <c r="K115" s="31"/>
      <c r="L115" s="31"/>
      <c r="M115" s="31"/>
      <c r="N115" s="31"/>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row>
    <row r="116" spans="1:50" ht="14.25" customHeight="1" x14ac:dyDescent="0.25">
      <c r="A116" s="21"/>
      <c r="B116" s="21"/>
      <c r="C116" s="31"/>
      <c r="D116" s="31"/>
      <c r="E116" s="31"/>
      <c r="F116" s="31"/>
      <c r="G116" s="31"/>
      <c r="H116" s="31"/>
      <c r="I116" s="31"/>
      <c r="J116" s="31"/>
      <c r="K116" s="31"/>
      <c r="L116" s="31"/>
      <c r="M116" s="31"/>
      <c r="N116" s="31"/>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4.25" customHeight="1" x14ac:dyDescent="0.25">
      <c r="A117" s="21"/>
      <c r="B117" s="21"/>
      <c r="C117" s="31"/>
      <c r="D117" s="31"/>
      <c r="E117" s="31"/>
      <c r="F117" s="31"/>
      <c r="G117" s="31"/>
      <c r="H117" s="31"/>
      <c r="I117" s="31"/>
      <c r="J117" s="31"/>
      <c r="K117" s="31"/>
      <c r="L117" s="31"/>
      <c r="M117" s="31"/>
      <c r="N117" s="31"/>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ht="14.25" customHeight="1" x14ac:dyDescent="0.25">
      <c r="A118" s="21"/>
      <c r="B118" s="21"/>
      <c r="C118" s="31"/>
      <c r="D118" s="31"/>
      <c r="E118" s="31"/>
      <c r="F118" s="31"/>
      <c r="G118" s="31"/>
      <c r="H118" s="31"/>
      <c r="I118" s="31"/>
      <c r="J118" s="31"/>
      <c r="K118" s="31"/>
      <c r="L118" s="31"/>
      <c r="M118" s="31"/>
      <c r="N118" s="31"/>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ht="14.25" customHeight="1" x14ac:dyDescent="0.25">
      <c r="A119" s="21"/>
      <c r="B119" s="21"/>
      <c r="C119" s="31"/>
      <c r="D119" s="31"/>
      <c r="E119" s="31"/>
      <c r="F119" s="31"/>
      <c r="G119" s="31"/>
      <c r="H119" s="31"/>
      <c r="I119" s="31"/>
      <c r="J119" s="31"/>
      <c r="K119" s="31"/>
      <c r="L119" s="31"/>
      <c r="M119" s="31"/>
      <c r="N119" s="31"/>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ht="14.25" customHeight="1" x14ac:dyDescent="0.25">
      <c r="A120" s="21"/>
      <c r="B120" s="21"/>
      <c r="C120" s="31"/>
      <c r="D120" s="31"/>
      <c r="E120" s="31"/>
      <c r="F120" s="31"/>
      <c r="G120" s="31"/>
      <c r="H120" s="31"/>
      <c r="I120" s="31"/>
      <c r="J120" s="31"/>
      <c r="K120" s="31"/>
      <c r="L120" s="31"/>
      <c r="M120" s="31"/>
      <c r="N120" s="31"/>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ht="14.25" customHeight="1" x14ac:dyDescent="0.25">
      <c r="A121" s="21"/>
      <c r="B121" s="21"/>
      <c r="C121" s="31"/>
      <c r="D121" s="31"/>
      <c r="E121" s="31"/>
      <c r="F121" s="31"/>
      <c r="G121" s="31"/>
      <c r="H121" s="31"/>
      <c r="I121" s="31"/>
      <c r="J121" s="31"/>
      <c r="K121" s="31"/>
      <c r="L121" s="31"/>
      <c r="M121" s="31"/>
      <c r="N121" s="31"/>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14.25" customHeight="1" x14ac:dyDescent="0.25">
      <c r="A122" s="21"/>
      <c r="B122" s="21"/>
      <c r="C122" s="31"/>
      <c r="D122" s="31"/>
      <c r="E122" s="31"/>
      <c r="F122" s="31"/>
      <c r="G122" s="31"/>
      <c r="H122" s="31"/>
      <c r="I122" s="31"/>
      <c r="J122" s="31"/>
      <c r="K122" s="31"/>
      <c r="L122" s="31"/>
      <c r="M122" s="31"/>
      <c r="N122" s="31"/>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row>
    <row r="123" spans="1:50" ht="14.25" customHeight="1" x14ac:dyDescent="0.25">
      <c r="A123" s="21"/>
      <c r="B123" s="21"/>
      <c r="C123" s="31"/>
      <c r="D123" s="31"/>
      <c r="E123" s="31"/>
      <c r="F123" s="31"/>
      <c r="G123" s="31"/>
      <c r="H123" s="31"/>
      <c r="I123" s="31"/>
      <c r="J123" s="31"/>
      <c r="K123" s="31"/>
      <c r="L123" s="31"/>
      <c r="M123" s="31"/>
      <c r="N123" s="31"/>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row>
    <row r="124" spans="1:50" ht="14.25" customHeight="1" x14ac:dyDescent="0.25">
      <c r="A124" s="21"/>
      <c r="B124" s="21"/>
      <c r="C124" s="31"/>
      <c r="D124" s="31"/>
      <c r="E124" s="31"/>
      <c r="F124" s="31"/>
      <c r="G124" s="31"/>
      <c r="H124" s="31"/>
      <c r="I124" s="31"/>
      <c r="J124" s="31"/>
      <c r="K124" s="31"/>
      <c r="L124" s="31"/>
      <c r="M124" s="31"/>
      <c r="N124" s="31"/>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row>
    <row r="125" spans="1:50" ht="14.25" customHeight="1" x14ac:dyDescent="0.25">
      <c r="A125" s="21"/>
      <c r="B125" s="21"/>
      <c r="C125" s="31"/>
      <c r="D125" s="31"/>
      <c r="E125" s="31"/>
      <c r="F125" s="31"/>
      <c r="G125" s="31"/>
      <c r="H125" s="31"/>
      <c r="I125" s="31"/>
      <c r="J125" s="31"/>
      <c r="K125" s="31"/>
      <c r="L125" s="31"/>
      <c r="M125" s="31"/>
      <c r="N125" s="31"/>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row>
    <row r="126" spans="1:50" ht="14.25" customHeight="1" x14ac:dyDescent="0.25">
      <c r="A126" s="21"/>
      <c r="B126" s="21"/>
      <c r="C126" s="31"/>
      <c r="D126" s="31"/>
      <c r="E126" s="31"/>
      <c r="F126" s="31"/>
      <c r="G126" s="31"/>
      <c r="H126" s="31"/>
      <c r="I126" s="31"/>
      <c r="J126" s="31"/>
      <c r="K126" s="31"/>
      <c r="L126" s="31"/>
      <c r="M126" s="31"/>
      <c r="N126" s="31"/>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row>
    <row r="127" spans="1:50" ht="14.25" customHeight="1" x14ac:dyDescent="0.25">
      <c r="A127" s="21"/>
      <c r="B127" s="21"/>
      <c r="C127" s="31"/>
      <c r="D127" s="31"/>
      <c r="E127" s="31"/>
      <c r="F127" s="31"/>
      <c r="G127" s="31"/>
      <c r="H127" s="31"/>
      <c r="I127" s="31"/>
      <c r="J127" s="31"/>
      <c r="K127" s="31"/>
      <c r="L127" s="31"/>
      <c r="M127" s="31"/>
      <c r="N127" s="31"/>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row>
    <row r="128" spans="1:50" ht="14.25" customHeight="1" x14ac:dyDescent="0.25">
      <c r="A128" s="21"/>
      <c r="B128" s="21"/>
      <c r="C128" s="31"/>
      <c r="D128" s="31"/>
      <c r="E128" s="31"/>
      <c r="F128" s="31"/>
      <c r="G128" s="31"/>
      <c r="H128" s="31"/>
      <c r="I128" s="31"/>
      <c r="J128" s="31"/>
      <c r="K128" s="31"/>
      <c r="L128" s="31"/>
      <c r="M128" s="31"/>
      <c r="N128" s="31"/>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row>
    <row r="129" spans="1:50" ht="14.25" customHeight="1" x14ac:dyDescent="0.25">
      <c r="A129" s="21"/>
      <c r="B129" s="21"/>
      <c r="C129" s="31"/>
      <c r="D129" s="31"/>
      <c r="E129" s="31"/>
      <c r="F129" s="31"/>
      <c r="G129" s="31"/>
      <c r="H129" s="31"/>
      <c r="I129" s="31"/>
      <c r="J129" s="31"/>
      <c r="K129" s="31"/>
      <c r="L129" s="31"/>
      <c r="M129" s="31"/>
      <c r="N129" s="31"/>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row>
    <row r="130" spans="1:50" ht="14.25" customHeight="1" x14ac:dyDescent="0.25">
      <c r="A130" s="21"/>
      <c r="B130" s="21"/>
      <c r="C130" s="31"/>
      <c r="D130" s="31"/>
      <c r="E130" s="31"/>
      <c r="F130" s="31"/>
      <c r="G130" s="31"/>
      <c r="H130" s="31"/>
      <c r="I130" s="31"/>
      <c r="J130" s="31"/>
      <c r="K130" s="31"/>
      <c r="L130" s="31"/>
      <c r="M130" s="31"/>
      <c r="N130" s="31"/>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row>
    <row r="131" spans="1:50" ht="14.25" customHeight="1" x14ac:dyDescent="0.25">
      <c r="A131" s="21"/>
      <c r="B131" s="21"/>
      <c r="C131" s="31"/>
      <c r="D131" s="31"/>
      <c r="E131" s="31"/>
      <c r="F131" s="31"/>
      <c r="G131" s="31"/>
      <c r="H131" s="31"/>
      <c r="I131" s="31"/>
      <c r="J131" s="31"/>
      <c r="K131" s="31"/>
      <c r="L131" s="31"/>
      <c r="M131" s="31"/>
      <c r="N131" s="31"/>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row>
    <row r="132" spans="1:50" ht="14.25" customHeight="1" x14ac:dyDescent="0.25">
      <c r="A132" s="21"/>
      <c r="B132" s="21"/>
      <c r="C132" s="31"/>
      <c r="D132" s="31"/>
      <c r="E132" s="31"/>
      <c r="F132" s="31"/>
      <c r="G132" s="31"/>
      <c r="H132" s="31"/>
      <c r="I132" s="31"/>
      <c r="J132" s="31"/>
      <c r="K132" s="31"/>
      <c r="L132" s="31"/>
      <c r="M132" s="31"/>
      <c r="N132" s="31"/>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row>
    <row r="133" spans="1:50" ht="14.25" customHeight="1" x14ac:dyDescent="0.25">
      <c r="A133" s="21"/>
      <c r="B133" s="21"/>
      <c r="C133" s="31"/>
      <c r="D133" s="31"/>
      <c r="E133" s="31"/>
      <c r="F133" s="31"/>
      <c r="G133" s="31"/>
      <c r="H133" s="31"/>
      <c r="I133" s="31"/>
      <c r="J133" s="31"/>
      <c r="K133" s="31"/>
      <c r="L133" s="31"/>
      <c r="M133" s="31"/>
      <c r="N133" s="31"/>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row>
    <row r="134" spans="1:50" ht="14.25" customHeight="1" x14ac:dyDescent="0.25">
      <c r="A134" s="21"/>
      <c r="B134" s="21"/>
      <c r="C134" s="31"/>
      <c r="D134" s="31"/>
      <c r="E134" s="31"/>
      <c r="F134" s="31"/>
      <c r="G134" s="31"/>
      <c r="H134" s="31"/>
      <c r="I134" s="31"/>
      <c r="J134" s="31"/>
      <c r="K134" s="31"/>
      <c r="L134" s="31"/>
      <c r="M134" s="31"/>
      <c r="N134" s="31"/>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row>
    <row r="135" spans="1:50" ht="14.25" customHeight="1" x14ac:dyDescent="0.25">
      <c r="A135" s="21"/>
      <c r="B135" s="21"/>
      <c r="C135" s="31"/>
      <c r="D135" s="31"/>
      <c r="E135" s="31"/>
      <c r="F135" s="31"/>
      <c r="G135" s="31"/>
      <c r="H135" s="31"/>
      <c r="I135" s="31"/>
      <c r="J135" s="31"/>
      <c r="K135" s="31"/>
      <c r="L135" s="31"/>
      <c r="M135" s="31"/>
      <c r="N135" s="31"/>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row>
    <row r="136" spans="1:50" ht="14.25" customHeight="1" x14ac:dyDescent="0.25">
      <c r="A136" s="21"/>
      <c r="B136" s="21"/>
      <c r="C136" s="31"/>
      <c r="D136" s="31"/>
      <c r="E136" s="31"/>
      <c r="F136" s="31"/>
      <c r="G136" s="31"/>
      <c r="H136" s="31"/>
      <c r="I136" s="31"/>
      <c r="J136" s="31"/>
      <c r="K136" s="31"/>
      <c r="L136" s="31"/>
      <c r="M136" s="31"/>
      <c r="N136" s="31"/>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row>
    <row r="137" spans="1:50" ht="14.25" customHeight="1" x14ac:dyDescent="0.25">
      <c r="A137" s="21"/>
      <c r="B137" s="21"/>
      <c r="C137" s="31"/>
      <c r="D137" s="31"/>
      <c r="E137" s="31"/>
      <c r="F137" s="31"/>
      <c r="G137" s="31"/>
      <c r="H137" s="31"/>
      <c r="I137" s="31"/>
      <c r="J137" s="31"/>
      <c r="K137" s="31"/>
      <c r="L137" s="31"/>
      <c r="M137" s="31"/>
      <c r="N137" s="31"/>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row>
    <row r="138" spans="1:50" ht="14.25" customHeight="1" x14ac:dyDescent="0.25">
      <c r="A138" s="21"/>
      <c r="B138" s="21"/>
      <c r="C138" s="31"/>
      <c r="D138" s="31"/>
      <c r="E138" s="31"/>
      <c r="F138" s="31"/>
      <c r="G138" s="31"/>
      <c r="H138" s="31"/>
      <c r="I138" s="31"/>
      <c r="J138" s="31"/>
      <c r="K138" s="31"/>
      <c r="L138" s="31"/>
      <c r="M138" s="31"/>
      <c r="N138" s="31"/>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row>
    <row r="139" spans="1:50" ht="14.25" customHeight="1" x14ac:dyDescent="0.25">
      <c r="A139" s="21"/>
      <c r="B139" s="21"/>
      <c r="C139" s="31"/>
      <c r="D139" s="31"/>
      <c r="E139" s="31"/>
      <c r="F139" s="31"/>
      <c r="G139" s="31"/>
      <c r="H139" s="31"/>
      <c r="I139" s="31"/>
      <c r="J139" s="31"/>
      <c r="K139" s="31"/>
      <c r="L139" s="31"/>
      <c r="M139" s="31"/>
      <c r="N139" s="31"/>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row>
    <row r="140" spans="1:50" ht="14.25" customHeight="1" x14ac:dyDescent="0.25">
      <c r="A140" s="21"/>
      <c r="B140" s="21"/>
      <c r="C140" s="31"/>
      <c r="D140" s="31"/>
      <c r="E140" s="31"/>
      <c r="F140" s="31"/>
      <c r="G140" s="31"/>
      <c r="H140" s="31"/>
      <c r="I140" s="31"/>
      <c r="J140" s="31"/>
      <c r="K140" s="31"/>
      <c r="L140" s="31"/>
      <c r="M140" s="31"/>
      <c r="N140" s="31"/>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row>
    <row r="141" spans="1:50" ht="14.25" customHeight="1" x14ac:dyDescent="0.25">
      <c r="A141" s="21"/>
      <c r="B141" s="21"/>
      <c r="C141" s="31"/>
      <c r="D141" s="31"/>
      <c r="E141" s="31"/>
      <c r="F141" s="31"/>
      <c r="G141" s="31"/>
      <c r="H141" s="31"/>
      <c r="I141" s="31"/>
      <c r="J141" s="31"/>
      <c r="K141" s="31"/>
      <c r="L141" s="31"/>
      <c r="M141" s="31"/>
      <c r="N141" s="31"/>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row>
    <row r="142" spans="1:50" ht="14.25" customHeight="1" x14ac:dyDescent="0.25">
      <c r="A142" s="21"/>
      <c r="B142" s="21"/>
      <c r="C142" s="31"/>
      <c r="D142" s="31"/>
      <c r="E142" s="31"/>
      <c r="F142" s="31"/>
      <c r="G142" s="31"/>
      <c r="H142" s="31"/>
      <c r="I142" s="31"/>
      <c r="J142" s="31"/>
      <c r="K142" s="31"/>
      <c r="L142" s="31"/>
      <c r="M142" s="31"/>
      <c r="N142" s="31"/>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row>
    <row r="143" spans="1:50" ht="14.25" customHeight="1" x14ac:dyDescent="0.25">
      <c r="A143" s="21"/>
      <c r="B143" s="21"/>
      <c r="C143" s="31"/>
      <c r="D143" s="31"/>
      <c r="E143" s="31"/>
      <c r="F143" s="31"/>
      <c r="G143" s="31"/>
      <c r="H143" s="31"/>
      <c r="I143" s="31"/>
      <c r="J143" s="31"/>
      <c r="K143" s="31"/>
      <c r="L143" s="31"/>
      <c r="M143" s="31"/>
      <c r="N143" s="31"/>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row>
    <row r="144" spans="1:50" ht="14.25" customHeight="1" x14ac:dyDescent="0.25">
      <c r="A144" s="21"/>
      <c r="B144" s="21"/>
      <c r="C144" s="31"/>
      <c r="D144" s="31"/>
      <c r="E144" s="31"/>
      <c r="F144" s="31"/>
      <c r="G144" s="31"/>
      <c r="H144" s="31"/>
      <c r="I144" s="31"/>
      <c r="J144" s="31"/>
      <c r="K144" s="31"/>
      <c r="L144" s="31"/>
      <c r="M144" s="31"/>
      <c r="N144" s="31"/>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row>
    <row r="145" spans="1:50" ht="14.25" customHeight="1" x14ac:dyDescent="0.25">
      <c r="A145" s="21"/>
      <c r="B145" s="21"/>
      <c r="C145" s="31"/>
      <c r="D145" s="31"/>
      <c r="E145" s="31"/>
      <c r="F145" s="31"/>
      <c r="G145" s="31"/>
      <c r="H145" s="31"/>
      <c r="I145" s="31"/>
      <c r="J145" s="31"/>
      <c r="K145" s="31"/>
      <c r="L145" s="31"/>
      <c r="M145" s="31"/>
      <c r="N145" s="31"/>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14.25" customHeight="1" x14ac:dyDescent="0.25">
      <c r="A146" s="21"/>
      <c r="B146" s="21"/>
      <c r="C146" s="31"/>
      <c r="D146" s="31"/>
      <c r="E146" s="31"/>
      <c r="F146" s="31"/>
      <c r="G146" s="31"/>
      <c r="H146" s="31"/>
      <c r="I146" s="31"/>
      <c r="J146" s="31"/>
      <c r="K146" s="31"/>
      <c r="L146" s="31"/>
      <c r="M146" s="31"/>
      <c r="N146" s="31"/>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row>
    <row r="147" spans="1:50" ht="14.25" customHeight="1" x14ac:dyDescent="0.25">
      <c r="A147" s="21"/>
      <c r="B147" s="21"/>
      <c r="C147" s="31"/>
      <c r="D147" s="31"/>
      <c r="E147" s="31"/>
      <c r="F147" s="31"/>
      <c r="G147" s="31"/>
      <c r="H147" s="31"/>
      <c r="I147" s="31"/>
      <c r="J147" s="31"/>
      <c r="K147" s="31"/>
      <c r="L147" s="31"/>
      <c r="M147" s="31"/>
      <c r="N147" s="31"/>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row>
    <row r="148" spans="1:50" ht="14.25" customHeight="1" x14ac:dyDescent="0.25">
      <c r="A148" s="21"/>
      <c r="B148" s="21"/>
      <c r="C148" s="31"/>
      <c r="D148" s="31"/>
      <c r="E148" s="31"/>
      <c r="F148" s="31"/>
      <c r="G148" s="31"/>
      <c r="H148" s="31"/>
      <c r="I148" s="31"/>
      <c r="J148" s="31"/>
      <c r="K148" s="31"/>
      <c r="L148" s="31"/>
      <c r="M148" s="31"/>
      <c r="N148" s="31"/>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row>
    <row r="149" spans="1:50" ht="14.25" customHeight="1" x14ac:dyDescent="0.25">
      <c r="A149" s="21"/>
      <c r="B149" s="21"/>
      <c r="C149" s="31"/>
      <c r="D149" s="31"/>
      <c r="E149" s="31"/>
      <c r="F149" s="31"/>
      <c r="G149" s="31"/>
      <c r="H149" s="31"/>
      <c r="I149" s="31"/>
      <c r="J149" s="31"/>
      <c r="K149" s="31"/>
      <c r="L149" s="31"/>
      <c r="M149" s="31"/>
      <c r="N149" s="31"/>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row>
    <row r="150" spans="1:50" ht="14.25" customHeight="1" x14ac:dyDescent="0.25">
      <c r="A150" s="21"/>
      <c r="B150" s="21"/>
      <c r="C150" s="31"/>
      <c r="D150" s="31"/>
      <c r="E150" s="31"/>
      <c r="F150" s="31"/>
      <c r="G150" s="31"/>
      <c r="H150" s="31"/>
      <c r="I150" s="31"/>
      <c r="J150" s="31"/>
      <c r="K150" s="31"/>
      <c r="L150" s="31"/>
      <c r="M150" s="31"/>
      <c r="N150" s="31"/>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row>
    <row r="151" spans="1:50" ht="14.25" customHeight="1" x14ac:dyDescent="0.25">
      <c r="A151" s="21"/>
      <c r="B151" s="21"/>
      <c r="C151" s="31"/>
      <c r="D151" s="31"/>
      <c r="E151" s="31"/>
      <c r="F151" s="31"/>
      <c r="G151" s="31"/>
      <c r="H151" s="31"/>
      <c r="I151" s="31"/>
      <c r="J151" s="31"/>
      <c r="K151" s="31"/>
      <c r="L151" s="31"/>
      <c r="M151" s="31"/>
      <c r="N151" s="31"/>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row>
    <row r="152" spans="1:50" ht="14.25" customHeight="1" x14ac:dyDescent="0.25">
      <c r="A152" s="21"/>
      <c r="B152" s="21"/>
      <c r="C152" s="31"/>
      <c r="D152" s="31"/>
      <c r="E152" s="31"/>
      <c r="F152" s="31"/>
      <c r="G152" s="31"/>
      <c r="H152" s="31"/>
      <c r="I152" s="31"/>
      <c r="J152" s="31"/>
      <c r="K152" s="31"/>
      <c r="L152" s="31"/>
      <c r="M152" s="31"/>
      <c r="N152" s="31"/>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row>
    <row r="153" spans="1:50" ht="14.25" customHeight="1" x14ac:dyDescent="0.25">
      <c r="A153" s="21"/>
      <c r="B153" s="21"/>
      <c r="C153" s="31"/>
      <c r="D153" s="31"/>
      <c r="E153" s="31"/>
      <c r="F153" s="31"/>
      <c r="G153" s="31"/>
      <c r="H153" s="31"/>
      <c r="I153" s="31"/>
      <c r="J153" s="31"/>
      <c r="K153" s="31"/>
      <c r="L153" s="31"/>
      <c r="M153" s="31"/>
      <c r="N153" s="31"/>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row>
    <row r="154" spans="1:50" ht="14.25" customHeight="1" x14ac:dyDescent="0.25">
      <c r="A154" s="21"/>
      <c r="B154" s="21"/>
      <c r="C154" s="31"/>
      <c r="D154" s="31"/>
      <c r="E154" s="31"/>
      <c r="F154" s="31"/>
      <c r="G154" s="31"/>
      <c r="H154" s="31"/>
      <c r="I154" s="31"/>
      <c r="J154" s="31"/>
      <c r="K154" s="31"/>
      <c r="L154" s="31"/>
      <c r="M154" s="31"/>
      <c r="N154" s="31"/>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row>
    <row r="155" spans="1:50" ht="14.25" customHeight="1" x14ac:dyDescent="0.25">
      <c r="A155" s="21"/>
      <c r="B155" s="21"/>
      <c r="C155" s="31"/>
      <c r="D155" s="31"/>
      <c r="E155" s="31"/>
      <c r="F155" s="31"/>
      <c r="G155" s="31"/>
      <c r="H155" s="31"/>
      <c r="I155" s="31"/>
      <c r="J155" s="31"/>
      <c r="K155" s="31"/>
      <c r="L155" s="31"/>
      <c r="M155" s="31"/>
      <c r="N155" s="31"/>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row>
    <row r="156" spans="1:50" ht="14.25" customHeight="1" x14ac:dyDescent="0.25">
      <c r="A156" s="21"/>
      <c r="B156" s="21"/>
      <c r="C156" s="31"/>
      <c r="D156" s="31"/>
      <c r="E156" s="31"/>
      <c r="F156" s="31"/>
      <c r="G156" s="31"/>
      <c r="H156" s="31"/>
      <c r="I156" s="31"/>
      <c r="J156" s="31"/>
      <c r="K156" s="31"/>
      <c r="L156" s="31"/>
      <c r="M156" s="31"/>
      <c r="N156" s="31"/>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row>
    <row r="157" spans="1:50" ht="14.25" customHeight="1" x14ac:dyDescent="0.25">
      <c r="A157" s="21"/>
      <c r="B157" s="21"/>
      <c r="C157" s="31"/>
      <c r="D157" s="31"/>
      <c r="E157" s="31"/>
      <c r="F157" s="31"/>
      <c r="G157" s="31"/>
      <c r="H157" s="31"/>
      <c r="I157" s="31"/>
      <c r="J157" s="31"/>
      <c r="K157" s="31"/>
      <c r="L157" s="31"/>
      <c r="M157" s="31"/>
      <c r="N157" s="31"/>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row>
    <row r="158" spans="1:50" ht="14.25" customHeight="1" x14ac:dyDescent="0.25">
      <c r="A158" s="21"/>
      <c r="B158" s="21"/>
      <c r="C158" s="31"/>
      <c r="D158" s="31"/>
      <c r="E158" s="31"/>
      <c r="F158" s="31"/>
      <c r="G158" s="31"/>
      <c r="H158" s="31"/>
      <c r="I158" s="31"/>
      <c r="J158" s="31"/>
      <c r="K158" s="31"/>
      <c r="L158" s="31"/>
      <c r="M158" s="31"/>
      <c r="N158" s="31"/>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row>
    <row r="159" spans="1:50" ht="14.25" customHeight="1" x14ac:dyDescent="0.25">
      <c r="A159" s="21"/>
      <c r="B159" s="21"/>
      <c r="C159" s="31"/>
      <c r="D159" s="31"/>
      <c r="E159" s="31"/>
      <c r="F159" s="31"/>
      <c r="G159" s="31"/>
      <c r="H159" s="31"/>
      <c r="I159" s="31"/>
      <c r="J159" s="31"/>
      <c r="K159" s="31"/>
      <c r="L159" s="31"/>
      <c r="M159" s="31"/>
      <c r="N159" s="31"/>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row>
    <row r="160" spans="1:50" ht="14.25" customHeight="1" x14ac:dyDescent="0.25">
      <c r="A160" s="21"/>
      <c r="B160" s="21"/>
      <c r="C160" s="31"/>
      <c r="D160" s="31"/>
      <c r="E160" s="31"/>
      <c r="F160" s="31"/>
      <c r="G160" s="31"/>
      <c r="H160" s="31"/>
      <c r="I160" s="31"/>
      <c r="J160" s="31"/>
      <c r="K160" s="31"/>
      <c r="L160" s="31"/>
      <c r="M160" s="31"/>
      <c r="N160" s="31"/>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row>
    <row r="161" spans="1:50" ht="14.25" customHeight="1" x14ac:dyDescent="0.25">
      <c r="A161" s="21"/>
      <c r="B161" s="21"/>
      <c r="C161" s="31"/>
      <c r="D161" s="31"/>
      <c r="E161" s="31"/>
      <c r="F161" s="31"/>
      <c r="G161" s="31"/>
      <c r="H161" s="31"/>
      <c r="I161" s="31"/>
      <c r="J161" s="31"/>
      <c r="K161" s="31"/>
      <c r="L161" s="31"/>
      <c r="M161" s="31"/>
      <c r="N161" s="31"/>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row>
    <row r="162" spans="1:50" ht="14.25" customHeight="1" x14ac:dyDescent="0.25">
      <c r="A162" s="21"/>
      <c r="B162" s="21"/>
      <c r="C162" s="31"/>
      <c r="D162" s="31"/>
      <c r="E162" s="31"/>
      <c r="F162" s="31"/>
      <c r="G162" s="31"/>
      <c r="H162" s="31"/>
      <c r="I162" s="31"/>
      <c r="J162" s="31"/>
      <c r="K162" s="31"/>
      <c r="L162" s="31"/>
      <c r="M162" s="31"/>
      <c r="N162" s="31"/>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row>
    <row r="163" spans="1:50" ht="14.25" customHeight="1" x14ac:dyDescent="0.25">
      <c r="A163" s="21"/>
      <c r="B163" s="21"/>
      <c r="C163" s="31"/>
      <c r="D163" s="31"/>
      <c r="E163" s="31"/>
      <c r="F163" s="31"/>
      <c r="G163" s="31"/>
      <c r="H163" s="31"/>
      <c r="I163" s="31"/>
      <c r="J163" s="31"/>
      <c r="K163" s="31"/>
      <c r="L163" s="31"/>
      <c r="M163" s="31"/>
      <c r="N163" s="31"/>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row>
    <row r="164" spans="1:50" ht="14.25" customHeight="1" x14ac:dyDescent="0.25">
      <c r="A164" s="21"/>
      <c r="B164" s="21"/>
      <c r="C164" s="31"/>
      <c r="D164" s="31"/>
      <c r="E164" s="31"/>
      <c r="F164" s="31"/>
      <c r="G164" s="31"/>
      <c r="H164" s="31"/>
      <c r="I164" s="31"/>
      <c r="J164" s="31"/>
      <c r="K164" s="31"/>
      <c r="L164" s="31"/>
      <c r="M164" s="31"/>
      <c r="N164" s="31"/>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row>
    <row r="165" spans="1:50" ht="14.25" customHeight="1" x14ac:dyDescent="0.25">
      <c r="A165" s="21"/>
      <c r="B165" s="21"/>
      <c r="C165" s="31"/>
      <c r="D165" s="31"/>
      <c r="E165" s="31"/>
      <c r="F165" s="31"/>
      <c r="G165" s="31"/>
      <c r="H165" s="31"/>
      <c r="I165" s="31"/>
      <c r="J165" s="31"/>
      <c r="K165" s="31"/>
      <c r="L165" s="31"/>
      <c r="M165" s="31"/>
      <c r="N165" s="31"/>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row>
    <row r="166" spans="1:50" ht="14.25" customHeight="1" x14ac:dyDescent="0.25">
      <c r="A166" s="21"/>
      <c r="B166" s="21"/>
      <c r="C166" s="31"/>
      <c r="D166" s="31"/>
      <c r="E166" s="31"/>
      <c r="F166" s="31"/>
      <c r="G166" s="31"/>
      <c r="H166" s="31"/>
      <c r="I166" s="31"/>
      <c r="J166" s="31"/>
      <c r="K166" s="31"/>
      <c r="L166" s="31"/>
      <c r="M166" s="31"/>
      <c r="N166" s="31"/>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row>
    <row r="167" spans="1:50" ht="14.25" customHeight="1" x14ac:dyDescent="0.25">
      <c r="A167" s="21"/>
      <c r="B167" s="21"/>
      <c r="C167" s="31"/>
      <c r="D167" s="31"/>
      <c r="E167" s="31"/>
      <c r="F167" s="31"/>
      <c r="G167" s="31"/>
      <c r="H167" s="31"/>
      <c r="I167" s="31"/>
      <c r="J167" s="31"/>
      <c r="K167" s="31"/>
      <c r="L167" s="31"/>
      <c r="M167" s="31"/>
      <c r="N167" s="31"/>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row>
    <row r="168" spans="1:50" ht="14.25" customHeight="1" x14ac:dyDescent="0.25">
      <c r="A168" s="21"/>
      <c r="B168" s="21"/>
      <c r="C168" s="31"/>
      <c r="D168" s="31"/>
      <c r="E168" s="31"/>
      <c r="F168" s="31"/>
      <c r="G168" s="31"/>
      <c r="H168" s="31"/>
      <c r="I168" s="31"/>
      <c r="J168" s="31"/>
      <c r="K168" s="31"/>
      <c r="L168" s="31"/>
      <c r="M168" s="31"/>
      <c r="N168" s="31"/>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row>
    <row r="169" spans="1:50" ht="14.25" customHeight="1" x14ac:dyDescent="0.25">
      <c r="A169" s="21"/>
      <c r="B169" s="21"/>
      <c r="C169" s="31"/>
      <c r="D169" s="31"/>
      <c r="E169" s="31"/>
      <c r="F169" s="31"/>
      <c r="G169" s="31"/>
      <c r="H169" s="31"/>
      <c r="I169" s="31"/>
      <c r="J169" s="31"/>
      <c r="K169" s="31"/>
      <c r="L169" s="31"/>
      <c r="M169" s="31"/>
      <c r="N169" s="31"/>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row>
    <row r="170" spans="1:50" ht="14.25" customHeight="1" x14ac:dyDescent="0.25">
      <c r="A170" s="21"/>
      <c r="B170" s="21"/>
      <c r="C170" s="31"/>
      <c r="D170" s="31"/>
      <c r="E170" s="31"/>
      <c r="F170" s="31"/>
      <c r="G170" s="31"/>
      <c r="H170" s="31"/>
      <c r="I170" s="31"/>
      <c r="J170" s="31"/>
      <c r="K170" s="31"/>
      <c r="L170" s="31"/>
      <c r="M170" s="31"/>
      <c r="N170" s="31"/>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row>
    <row r="171" spans="1:50" ht="14.25" customHeight="1" x14ac:dyDescent="0.25">
      <c r="A171" s="21"/>
      <c r="B171" s="21"/>
      <c r="C171" s="31"/>
      <c r="D171" s="31"/>
      <c r="E171" s="31"/>
      <c r="F171" s="31"/>
      <c r="G171" s="31"/>
      <c r="H171" s="31"/>
      <c r="I171" s="31"/>
      <c r="J171" s="31"/>
      <c r="K171" s="31"/>
      <c r="L171" s="31"/>
      <c r="M171" s="31"/>
      <c r="N171" s="31"/>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row>
    <row r="172" spans="1:50" ht="14.25" customHeight="1" x14ac:dyDescent="0.25">
      <c r="A172" s="21"/>
      <c r="B172" s="21"/>
      <c r="C172" s="31"/>
      <c r="D172" s="31"/>
      <c r="E172" s="31"/>
      <c r="F172" s="31"/>
      <c r="G172" s="31"/>
      <c r="H172" s="31"/>
      <c r="I172" s="31"/>
      <c r="J172" s="31"/>
      <c r="K172" s="31"/>
      <c r="L172" s="31"/>
      <c r="M172" s="31"/>
      <c r="N172" s="31"/>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row>
    <row r="173" spans="1:50" ht="14.25" customHeight="1" x14ac:dyDescent="0.25">
      <c r="A173" s="21"/>
      <c r="B173" s="21"/>
      <c r="C173" s="31"/>
      <c r="D173" s="31"/>
      <c r="E173" s="31"/>
      <c r="F173" s="31"/>
      <c r="G173" s="31"/>
      <c r="H173" s="31"/>
      <c r="I173" s="31"/>
      <c r="J173" s="31"/>
      <c r="K173" s="31"/>
      <c r="L173" s="31"/>
      <c r="M173" s="31"/>
      <c r="N173" s="31"/>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row>
    <row r="174" spans="1:50" ht="14.25" customHeight="1" x14ac:dyDescent="0.25">
      <c r="A174" s="21"/>
      <c r="B174" s="21"/>
      <c r="C174" s="31"/>
      <c r="D174" s="31"/>
      <c r="E174" s="31"/>
      <c r="F174" s="31"/>
      <c r="G174" s="31"/>
      <c r="H174" s="31"/>
      <c r="I174" s="31"/>
      <c r="J174" s="31"/>
      <c r="K174" s="31"/>
      <c r="L174" s="31"/>
      <c r="M174" s="31"/>
      <c r="N174" s="31"/>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ht="14.25" customHeight="1" x14ac:dyDescent="0.25">
      <c r="A175" s="21"/>
      <c r="B175" s="21"/>
      <c r="C175" s="31"/>
      <c r="D175" s="31"/>
      <c r="E175" s="31"/>
      <c r="F175" s="31"/>
      <c r="G175" s="31"/>
      <c r="H175" s="31"/>
      <c r="I175" s="31"/>
      <c r="J175" s="31"/>
      <c r="K175" s="31"/>
      <c r="L175" s="31"/>
      <c r="M175" s="31"/>
      <c r="N175" s="31"/>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ht="14.25" customHeight="1" x14ac:dyDescent="0.25">
      <c r="A176" s="21"/>
      <c r="B176" s="21"/>
      <c r="C176" s="31"/>
      <c r="D176" s="31"/>
      <c r="E176" s="31"/>
      <c r="F176" s="31"/>
      <c r="G176" s="31"/>
      <c r="H176" s="31"/>
      <c r="I176" s="31"/>
      <c r="J176" s="31"/>
      <c r="K176" s="31"/>
      <c r="L176" s="31"/>
      <c r="M176" s="31"/>
      <c r="N176" s="31"/>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row>
    <row r="177" spans="1:50" ht="14.25" customHeight="1" x14ac:dyDescent="0.25">
      <c r="A177" s="21"/>
      <c r="B177" s="21"/>
      <c r="C177" s="31"/>
      <c r="D177" s="31"/>
      <c r="E177" s="31"/>
      <c r="F177" s="31"/>
      <c r="G177" s="31"/>
      <c r="H177" s="31"/>
      <c r="I177" s="31"/>
      <c r="J177" s="31"/>
      <c r="K177" s="31"/>
      <c r="L177" s="31"/>
      <c r="M177" s="31"/>
      <c r="N177" s="31"/>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row>
    <row r="178" spans="1:50" ht="14.25" customHeight="1" x14ac:dyDescent="0.25">
      <c r="A178" s="21"/>
      <c r="B178" s="21"/>
      <c r="C178" s="31"/>
      <c r="D178" s="31"/>
      <c r="E178" s="31"/>
      <c r="F178" s="31"/>
      <c r="G178" s="31"/>
      <c r="H178" s="31"/>
      <c r="I178" s="31"/>
      <c r="J178" s="31"/>
      <c r="K178" s="31"/>
      <c r="L178" s="31"/>
      <c r="M178" s="31"/>
      <c r="N178" s="31"/>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row>
    <row r="179" spans="1:50" ht="14.25" customHeight="1" x14ac:dyDescent="0.25">
      <c r="A179" s="21"/>
      <c r="B179" s="21"/>
      <c r="C179" s="31"/>
      <c r="D179" s="31"/>
      <c r="E179" s="31"/>
      <c r="F179" s="31"/>
      <c r="G179" s="31"/>
      <c r="H179" s="31"/>
      <c r="I179" s="31"/>
      <c r="J179" s="31"/>
      <c r="K179" s="31"/>
      <c r="L179" s="31"/>
      <c r="M179" s="31"/>
      <c r="N179" s="31"/>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row>
    <row r="180" spans="1:50" ht="14.25" customHeight="1" x14ac:dyDescent="0.25">
      <c r="A180" s="21"/>
      <c r="B180" s="21"/>
      <c r="C180" s="31"/>
      <c r="D180" s="31"/>
      <c r="E180" s="31"/>
      <c r="F180" s="31"/>
      <c r="G180" s="31"/>
      <c r="H180" s="31"/>
      <c r="I180" s="31"/>
      <c r="J180" s="31"/>
      <c r="K180" s="31"/>
      <c r="L180" s="31"/>
      <c r="M180" s="31"/>
      <c r="N180" s="31"/>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row>
    <row r="181" spans="1:50" ht="14.25" customHeight="1" x14ac:dyDescent="0.25">
      <c r="A181" s="21"/>
      <c r="B181" s="21"/>
      <c r="C181" s="31"/>
      <c r="D181" s="31"/>
      <c r="E181" s="31"/>
      <c r="F181" s="31"/>
      <c r="G181" s="31"/>
      <c r="H181" s="31"/>
      <c r="I181" s="31"/>
      <c r="J181" s="31"/>
      <c r="K181" s="31"/>
      <c r="L181" s="31"/>
      <c r="M181" s="31"/>
      <c r="N181" s="31"/>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row>
    <row r="182" spans="1:50" ht="14.25" customHeight="1" x14ac:dyDescent="0.25">
      <c r="A182" s="21"/>
      <c r="B182" s="21"/>
      <c r="C182" s="31"/>
      <c r="D182" s="31"/>
      <c r="E182" s="31"/>
      <c r="F182" s="31"/>
      <c r="G182" s="31"/>
      <c r="H182" s="31"/>
      <c r="I182" s="31"/>
      <c r="J182" s="31"/>
      <c r="K182" s="31"/>
      <c r="L182" s="31"/>
      <c r="M182" s="31"/>
      <c r="N182" s="31"/>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row>
    <row r="183" spans="1:50" ht="14.25" customHeight="1" x14ac:dyDescent="0.25">
      <c r="A183" s="21"/>
      <c r="B183" s="21"/>
      <c r="C183" s="31"/>
      <c r="D183" s="31"/>
      <c r="E183" s="31"/>
      <c r="F183" s="31"/>
      <c r="G183" s="31"/>
      <c r="H183" s="31"/>
      <c r="I183" s="31"/>
      <c r="J183" s="31"/>
      <c r="K183" s="31"/>
      <c r="L183" s="31"/>
      <c r="M183" s="31"/>
      <c r="N183" s="31"/>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row>
    <row r="184" spans="1:50" ht="14.25" customHeight="1" x14ac:dyDescent="0.25">
      <c r="A184" s="21"/>
      <c r="B184" s="21"/>
      <c r="C184" s="31"/>
      <c r="D184" s="31"/>
      <c r="E184" s="31"/>
      <c r="F184" s="31"/>
      <c r="G184" s="31"/>
      <c r="H184" s="31"/>
      <c r="I184" s="31"/>
      <c r="J184" s="31"/>
      <c r="K184" s="31"/>
      <c r="L184" s="31"/>
      <c r="M184" s="31"/>
      <c r="N184" s="31"/>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ht="14.25" customHeight="1" x14ac:dyDescent="0.25">
      <c r="A185" s="21"/>
      <c r="B185" s="21"/>
      <c r="C185" s="31"/>
      <c r="D185" s="31"/>
      <c r="E185" s="31"/>
      <c r="F185" s="31"/>
      <c r="G185" s="31"/>
      <c r="H185" s="31"/>
      <c r="I185" s="31"/>
      <c r="J185" s="31"/>
      <c r="K185" s="31"/>
      <c r="L185" s="31"/>
      <c r="M185" s="31"/>
      <c r="N185" s="31"/>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row>
    <row r="186" spans="1:50" ht="14.25" customHeight="1" x14ac:dyDescent="0.25">
      <c r="A186" s="21"/>
      <c r="B186" s="21"/>
      <c r="C186" s="31"/>
      <c r="D186" s="31"/>
      <c r="E186" s="31"/>
      <c r="F186" s="31"/>
      <c r="G186" s="31"/>
      <c r="H186" s="31"/>
      <c r="I186" s="31"/>
      <c r="J186" s="31"/>
      <c r="K186" s="31"/>
      <c r="L186" s="31"/>
      <c r="M186" s="31"/>
      <c r="N186" s="31"/>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row>
    <row r="187" spans="1:50" ht="14.25" customHeight="1" x14ac:dyDescent="0.25">
      <c r="A187" s="21"/>
      <c r="B187" s="21"/>
      <c r="C187" s="31"/>
      <c r="D187" s="31"/>
      <c r="E187" s="31"/>
      <c r="F187" s="31"/>
      <c r="G187" s="31"/>
      <c r="H187" s="31"/>
      <c r="I187" s="31"/>
      <c r="J187" s="31"/>
      <c r="K187" s="31"/>
      <c r="L187" s="31"/>
      <c r="M187" s="31"/>
      <c r="N187" s="31"/>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row>
    <row r="188" spans="1:50" ht="14.25" customHeight="1" x14ac:dyDescent="0.25">
      <c r="A188" s="21"/>
      <c r="B188" s="21"/>
      <c r="C188" s="31"/>
      <c r="D188" s="31"/>
      <c r="E188" s="31"/>
      <c r="F188" s="31"/>
      <c r="G188" s="31"/>
      <c r="H188" s="31"/>
      <c r="I188" s="31"/>
      <c r="J188" s="31"/>
      <c r="K188" s="31"/>
      <c r="L188" s="31"/>
      <c r="M188" s="31"/>
      <c r="N188" s="31"/>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row>
    <row r="189" spans="1:50" ht="14.25" customHeight="1" x14ac:dyDescent="0.25">
      <c r="A189" s="21"/>
      <c r="B189" s="21"/>
      <c r="C189" s="31"/>
      <c r="D189" s="31"/>
      <c r="E189" s="31"/>
      <c r="F189" s="31"/>
      <c r="G189" s="31"/>
      <c r="H189" s="31"/>
      <c r="I189" s="31"/>
      <c r="J189" s="31"/>
      <c r="K189" s="31"/>
      <c r="L189" s="31"/>
      <c r="M189" s="31"/>
      <c r="N189" s="31"/>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row>
    <row r="190" spans="1:50" ht="14.25" customHeight="1" x14ac:dyDescent="0.25">
      <c r="A190" s="21"/>
      <c r="B190" s="21"/>
      <c r="C190" s="31"/>
      <c r="D190" s="31"/>
      <c r="E190" s="31"/>
      <c r="F190" s="31"/>
      <c r="G190" s="31"/>
      <c r="H190" s="31"/>
      <c r="I190" s="31"/>
      <c r="J190" s="31"/>
      <c r="K190" s="31"/>
      <c r="L190" s="31"/>
      <c r="M190" s="31"/>
      <c r="N190" s="31"/>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row>
    <row r="191" spans="1:50" ht="14.25" customHeight="1" x14ac:dyDescent="0.25">
      <c r="A191" s="21"/>
      <c r="B191" s="21"/>
      <c r="C191" s="31"/>
      <c r="D191" s="31"/>
      <c r="E191" s="31"/>
      <c r="F191" s="31"/>
      <c r="G191" s="31"/>
      <c r="H191" s="31"/>
      <c r="I191" s="31"/>
      <c r="J191" s="31"/>
      <c r="K191" s="31"/>
      <c r="L191" s="31"/>
      <c r="M191" s="31"/>
      <c r="N191" s="31"/>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row>
    <row r="192" spans="1:50" ht="14.25" customHeight="1" x14ac:dyDescent="0.25">
      <c r="A192" s="21"/>
      <c r="B192" s="21"/>
      <c r="C192" s="31"/>
      <c r="D192" s="31"/>
      <c r="E192" s="31"/>
      <c r="F192" s="31"/>
      <c r="G192" s="31"/>
      <c r="H192" s="31"/>
      <c r="I192" s="31"/>
      <c r="J192" s="31"/>
      <c r="K192" s="31"/>
      <c r="L192" s="31"/>
      <c r="M192" s="31"/>
      <c r="N192" s="31"/>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row>
    <row r="193" spans="1:50" ht="14.25" customHeight="1" x14ac:dyDescent="0.25">
      <c r="A193" s="21"/>
      <c r="B193" s="21"/>
      <c r="C193" s="31"/>
      <c r="D193" s="31"/>
      <c r="E193" s="31"/>
      <c r="F193" s="31"/>
      <c r="G193" s="31"/>
      <c r="H193" s="31"/>
      <c r="I193" s="31"/>
      <c r="J193" s="31"/>
      <c r="K193" s="31"/>
      <c r="L193" s="31"/>
      <c r="M193" s="31"/>
      <c r="N193" s="31"/>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row>
    <row r="194" spans="1:50" ht="14.25" customHeight="1" x14ac:dyDescent="0.25">
      <c r="A194" s="21"/>
      <c r="B194" s="21"/>
      <c r="C194" s="31"/>
      <c r="D194" s="31"/>
      <c r="E194" s="31"/>
      <c r="F194" s="31"/>
      <c r="G194" s="31"/>
      <c r="H194" s="31"/>
      <c r="I194" s="31"/>
      <c r="J194" s="31"/>
      <c r="K194" s="31"/>
      <c r="L194" s="31"/>
      <c r="M194" s="31"/>
      <c r="N194" s="31"/>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row>
    <row r="195" spans="1:50" ht="14.25" customHeight="1" x14ac:dyDescent="0.25">
      <c r="A195" s="21"/>
      <c r="B195" s="21"/>
      <c r="C195" s="31"/>
      <c r="D195" s="31"/>
      <c r="E195" s="31"/>
      <c r="F195" s="31"/>
      <c r="G195" s="31"/>
      <c r="H195" s="31"/>
      <c r="I195" s="31"/>
      <c r="J195" s="31"/>
      <c r="K195" s="31"/>
      <c r="L195" s="31"/>
      <c r="M195" s="31"/>
      <c r="N195" s="31"/>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row>
    <row r="196" spans="1:50" ht="14.25" customHeight="1" x14ac:dyDescent="0.25">
      <c r="A196" s="21"/>
      <c r="B196" s="21"/>
      <c r="C196" s="31"/>
      <c r="D196" s="31"/>
      <c r="E196" s="31"/>
      <c r="F196" s="31"/>
      <c r="G196" s="31"/>
      <c r="H196" s="31"/>
      <c r="I196" s="31"/>
      <c r="J196" s="31"/>
      <c r="K196" s="31"/>
      <c r="L196" s="31"/>
      <c r="M196" s="31"/>
      <c r="N196" s="31"/>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row>
    <row r="197" spans="1:50" ht="14.25" customHeight="1" x14ac:dyDescent="0.25">
      <c r="A197" s="21"/>
      <c r="B197" s="21"/>
      <c r="C197" s="31"/>
      <c r="D197" s="31"/>
      <c r="E197" s="31"/>
      <c r="F197" s="31"/>
      <c r="G197" s="31"/>
      <c r="H197" s="31"/>
      <c r="I197" s="31"/>
      <c r="J197" s="31"/>
      <c r="K197" s="31"/>
      <c r="L197" s="31"/>
      <c r="M197" s="31"/>
      <c r="N197" s="31"/>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row>
    <row r="198" spans="1:50" ht="14.25" customHeight="1" x14ac:dyDescent="0.25">
      <c r="A198" s="21"/>
      <c r="B198" s="21"/>
      <c r="C198" s="31"/>
      <c r="D198" s="31"/>
      <c r="E198" s="31"/>
      <c r="F198" s="31"/>
      <c r="G198" s="31"/>
      <c r="H198" s="31"/>
      <c r="I198" s="31"/>
      <c r="J198" s="31"/>
      <c r="K198" s="31"/>
      <c r="L198" s="31"/>
      <c r="M198" s="31"/>
      <c r="N198" s="31"/>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row>
    <row r="199" spans="1:50" ht="14.25" customHeight="1" x14ac:dyDescent="0.25">
      <c r="A199" s="21"/>
      <c r="B199" s="21"/>
      <c r="C199" s="31"/>
      <c r="D199" s="31"/>
      <c r="E199" s="31"/>
      <c r="F199" s="31"/>
      <c r="G199" s="31"/>
      <c r="H199" s="31"/>
      <c r="I199" s="31"/>
      <c r="J199" s="31"/>
      <c r="K199" s="31"/>
      <c r="L199" s="31"/>
      <c r="M199" s="31"/>
      <c r="N199" s="31"/>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row>
    <row r="200" spans="1:50" ht="14.25" customHeight="1" x14ac:dyDescent="0.25">
      <c r="A200" s="21"/>
      <c r="B200" s="21"/>
      <c r="C200" s="31"/>
      <c r="D200" s="31"/>
      <c r="E200" s="31"/>
      <c r="F200" s="31"/>
      <c r="G200" s="31"/>
      <c r="H200" s="31"/>
      <c r="I200" s="31"/>
      <c r="J200" s="31"/>
      <c r="K200" s="31"/>
      <c r="L200" s="31"/>
      <c r="M200" s="31"/>
      <c r="N200" s="31"/>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row>
    <row r="201" spans="1:50" ht="14.25" customHeight="1" x14ac:dyDescent="0.25">
      <c r="A201" s="21"/>
      <c r="B201" s="21"/>
      <c r="C201" s="31"/>
      <c r="D201" s="31"/>
      <c r="E201" s="31"/>
      <c r="F201" s="31"/>
      <c r="G201" s="31"/>
      <c r="H201" s="31"/>
      <c r="I201" s="31"/>
      <c r="J201" s="31"/>
      <c r="K201" s="31"/>
      <c r="L201" s="31"/>
      <c r="M201" s="31"/>
      <c r="N201" s="31"/>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row>
    <row r="202" spans="1:50" ht="14.25" customHeight="1" x14ac:dyDescent="0.25">
      <c r="A202" s="21"/>
      <c r="B202" s="21"/>
      <c r="C202" s="31"/>
      <c r="D202" s="31"/>
      <c r="E202" s="31"/>
      <c r="F202" s="31"/>
      <c r="G202" s="31"/>
      <c r="H202" s="31"/>
      <c r="I202" s="31"/>
      <c r="J202" s="31"/>
      <c r="K202" s="31"/>
      <c r="L202" s="31"/>
      <c r="M202" s="31"/>
      <c r="N202" s="31"/>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row>
    <row r="203" spans="1:50" ht="14.25" customHeight="1" x14ac:dyDescent="0.25">
      <c r="A203" s="21"/>
      <c r="B203" s="21"/>
      <c r="C203" s="31"/>
      <c r="D203" s="31"/>
      <c r="E203" s="31"/>
      <c r="F203" s="31"/>
      <c r="G203" s="31"/>
      <c r="H203" s="31"/>
      <c r="I203" s="31"/>
      <c r="J203" s="31"/>
      <c r="K203" s="31"/>
      <c r="L203" s="31"/>
      <c r="M203" s="31"/>
      <c r="N203" s="31"/>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row>
    <row r="204" spans="1:50" ht="14.25" customHeight="1" x14ac:dyDescent="0.25">
      <c r="A204" s="21"/>
      <c r="B204" s="21"/>
      <c r="C204" s="31"/>
      <c r="D204" s="31"/>
      <c r="E204" s="31"/>
      <c r="F204" s="31"/>
      <c r="G204" s="31"/>
      <c r="H204" s="31"/>
      <c r="I204" s="31"/>
      <c r="J204" s="31"/>
      <c r="K204" s="31"/>
      <c r="L204" s="31"/>
      <c r="M204" s="31"/>
      <c r="N204" s="31"/>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row>
    <row r="205" spans="1:50" ht="14.25" customHeight="1" x14ac:dyDescent="0.25">
      <c r="A205" s="21"/>
      <c r="B205" s="21"/>
      <c r="C205" s="31"/>
      <c r="D205" s="31"/>
      <c r="E205" s="31"/>
      <c r="F205" s="31"/>
      <c r="G205" s="31"/>
      <c r="H205" s="31"/>
      <c r="I205" s="31"/>
      <c r="J205" s="31"/>
      <c r="K205" s="31"/>
      <c r="L205" s="31"/>
      <c r="M205" s="31"/>
      <c r="N205" s="31"/>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row>
    <row r="206" spans="1:50" ht="14.25" customHeight="1" x14ac:dyDescent="0.25">
      <c r="A206" s="21"/>
      <c r="B206" s="21"/>
      <c r="C206" s="31"/>
      <c r="D206" s="31"/>
      <c r="E206" s="31"/>
      <c r="F206" s="31"/>
      <c r="G206" s="31"/>
      <c r="H206" s="31"/>
      <c r="I206" s="31"/>
      <c r="J206" s="31"/>
      <c r="K206" s="31"/>
      <c r="L206" s="31"/>
      <c r="M206" s="31"/>
      <c r="N206" s="31"/>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row>
    <row r="207" spans="1:50" ht="14.25" customHeight="1" x14ac:dyDescent="0.25">
      <c r="A207" s="21"/>
      <c r="B207" s="21"/>
      <c r="C207" s="31"/>
      <c r="D207" s="31"/>
      <c r="E207" s="31"/>
      <c r="F207" s="31"/>
      <c r="G207" s="31"/>
      <c r="H207" s="31"/>
      <c r="I207" s="31"/>
      <c r="J207" s="31"/>
      <c r="K207" s="31"/>
      <c r="L207" s="31"/>
      <c r="M207" s="31"/>
      <c r="N207" s="31"/>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row>
    <row r="208" spans="1:50" ht="14.25" customHeight="1" x14ac:dyDescent="0.25">
      <c r="A208" s="21"/>
      <c r="B208" s="21"/>
      <c r="C208" s="31"/>
      <c r="D208" s="31"/>
      <c r="E208" s="31"/>
      <c r="F208" s="31"/>
      <c r="G208" s="31"/>
      <c r="H208" s="31"/>
      <c r="I208" s="31"/>
      <c r="J208" s="31"/>
      <c r="K208" s="31"/>
      <c r="L208" s="31"/>
      <c r="M208" s="31"/>
      <c r="N208" s="31"/>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row>
    <row r="209" spans="1:50" ht="14.25" customHeight="1" x14ac:dyDescent="0.25">
      <c r="A209" s="21"/>
      <c r="B209" s="21"/>
      <c r="C209" s="31"/>
      <c r="D209" s="31"/>
      <c r="E209" s="31"/>
      <c r="F209" s="31"/>
      <c r="G209" s="31"/>
      <c r="H209" s="31"/>
      <c r="I209" s="31"/>
      <c r="J209" s="31"/>
      <c r="K209" s="31"/>
      <c r="L209" s="31"/>
      <c r="M209" s="31"/>
      <c r="N209" s="31"/>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row>
    <row r="210" spans="1:50" ht="14.25" customHeight="1" x14ac:dyDescent="0.25">
      <c r="A210" s="21"/>
      <c r="B210" s="21"/>
      <c r="C210" s="31"/>
      <c r="D210" s="31"/>
      <c r="E210" s="31"/>
      <c r="F210" s="31"/>
      <c r="G210" s="31"/>
      <c r="H210" s="31"/>
      <c r="I210" s="31"/>
      <c r="J210" s="31"/>
      <c r="K210" s="31"/>
      <c r="L210" s="31"/>
      <c r="M210" s="31"/>
      <c r="N210" s="31"/>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row>
    <row r="211" spans="1:50" ht="14.25" customHeight="1" x14ac:dyDescent="0.25">
      <c r="A211" s="21"/>
      <c r="B211" s="21"/>
      <c r="C211" s="31"/>
      <c r="D211" s="31"/>
      <c r="E211" s="31"/>
      <c r="F211" s="31"/>
      <c r="G211" s="31"/>
      <c r="H211" s="31"/>
      <c r="I211" s="31"/>
      <c r="J211" s="31"/>
      <c r="K211" s="31"/>
      <c r="L211" s="31"/>
      <c r="M211" s="31"/>
      <c r="N211" s="31"/>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row>
    <row r="212" spans="1:50" ht="14.25" customHeight="1" x14ac:dyDescent="0.25">
      <c r="A212" s="21"/>
      <c r="B212" s="21"/>
      <c r="C212" s="31"/>
      <c r="D212" s="31"/>
      <c r="E212" s="31"/>
      <c r="F212" s="31"/>
      <c r="G212" s="31"/>
      <c r="H212" s="31"/>
      <c r="I212" s="31"/>
      <c r="J212" s="31"/>
      <c r="K212" s="31"/>
      <c r="L212" s="31"/>
      <c r="M212" s="31"/>
      <c r="N212" s="31"/>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row>
    <row r="213" spans="1:50" ht="14.25" customHeight="1" x14ac:dyDescent="0.25">
      <c r="A213" s="21"/>
      <c r="B213" s="21"/>
      <c r="C213" s="31"/>
      <c r="D213" s="31"/>
      <c r="E213" s="31"/>
      <c r="F213" s="31"/>
      <c r="G213" s="31"/>
      <c r="H213" s="31"/>
      <c r="I213" s="31"/>
      <c r="J213" s="31"/>
      <c r="K213" s="31"/>
      <c r="L213" s="31"/>
      <c r="M213" s="31"/>
      <c r="N213" s="31"/>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row>
    <row r="214" spans="1:50" ht="14.25" customHeight="1" x14ac:dyDescent="0.25">
      <c r="A214" s="21"/>
      <c r="B214" s="21"/>
      <c r="C214" s="31"/>
      <c r="D214" s="31"/>
      <c r="E214" s="31"/>
      <c r="F214" s="31"/>
      <c r="G214" s="31"/>
      <c r="H214" s="31"/>
      <c r="I214" s="31"/>
      <c r="J214" s="31"/>
      <c r="K214" s="31"/>
      <c r="L214" s="31"/>
      <c r="M214" s="31"/>
      <c r="N214" s="31"/>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row>
    <row r="215" spans="1:50" ht="14.25" customHeight="1" x14ac:dyDescent="0.25">
      <c r="A215" s="21"/>
      <c r="B215" s="21"/>
      <c r="C215" s="31"/>
      <c r="D215" s="31"/>
      <c r="E215" s="31"/>
      <c r="F215" s="31"/>
      <c r="G215" s="31"/>
      <c r="H215" s="31"/>
      <c r="I215" s="31"/>
      <c r="J215" s="31"/>
      <c r="K215" s="31"/>
      <c r="L215" s="31"/>
      <c r="M215" s="31"/>
      <c r="N215" s="31"/>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row>
    <row r="216" spans="1:50" ht="14.25" customHeight="1" x14ac:dyDescent="0.25">
      <c r="A216" s="21"/>
      <c r="B216" s="21"/>
      <c r="C216" s="31"/>
      <c r="D216" s="31"/>
      <c r="E216" s="31"/>
      <c r="F216" s="31"/>
      <c r="G216" s="31"/>
      <c r="H216" s="31"/>
      <c r="I216" s="31"/>
      <c r="J216" s="31"/>
      <c r="K216" s="31"/>
      <c r="L216" s="31"/>
      <c r="M216" s="31"/>
      <c r="N216" s="31"/>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row>
    <row r="217" spans="1:50" ht="14.25" customHeight="1" x14ac:dyDescent="0.25">
      <c r="A217" s="21"/>
      <c r="B217" s="21"/>
      <c r="C217" s="31"/>
      <c r="D217" s="31"/>
      <c r="E217" s="31"/>
      <c r="F217" s="31"/>
      <c r="G217" s="31"/>
      <c r="H217" s="31"/>
      <c r="I217" s="31"/>
      <c r="J217" s="31"/>
      <c r="K217" s="31"/>
      <c r="L217" s="31"/>
      <c r="M217" s="31"/>
      <c r="N217" s="31"/>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row>
    <row r="218" spans="1:50" ht="14.25" customHeight="1" x14ac:dyDescent="0.25">
      <c r="A218" s="21"/>
      <c r="B218" s="21"/>
      <c r="C218" s="31"/>
      <c r="D218" s="31"/>
      <c r="E218" s="31"/>
      <c r="F218" s="31"/>
      <c r="G218" s="31"/>
      <c r="H218" s="31"/>
      <c r="I218" s="31"/>
      <c r="J218" s="31"/>
      <c r="K218" s="31"/>
      <c r="L218" s="31"/>
      <c r="M218" s="31"/>
      <c r="N218" s="31"/>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row>
    <row r="219" spans="1:50" ht="14.25" customHeight="1" x14ac:dyDescent="0.25">
      <c r="A219" s="21"/>
      <c r="B219" s="21"/>
      <c r="C219" s="31"/>
      <c r="D219" s="31"/>
      <c r="E219" s="31"/>
      <c r="F219" s="31"/>
      <c r="G219" s="31"/>
      <c r="H219" s="31"/>
      <c r="I219" s="31"/>
      <c r="J219" s="31"/>
      <c r="K219" s="31"/>
      <c r="L219" s="31"/>
      <c r="M219" s="31"/>
      <c r="N219" s="31"/>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row>
    <row r="220" spans="1:50" ht="14.25" customHeight="1" x14ac:dyDescent="0.25">
      <c r="A220" s="21"/>
      <c r="B220" s="21"/>
      <c r="C220" s="31"/>
      <c r="D220" s="31"/>
      <c r="E220" s="31"/>
      <c r="F220" s="31"/>
      <c r="G220" s="31"/>
      <c r="H220" s="31"/>
      <c r="I220" s="31"/>
      <c r="J220" s="31"/>
      <c r="K220" s="31"/>
      <c r="L220" s="31"/>
      <c r="M220" s="31"/>
      <c r="N220" s="31"/>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row>
    <row r="221" spans="1:50" ht="14.25" customHeight="1" x14ac:dyDescent="0.25">
      <c r="A221" s="21"/>
      <c r="B221" s="21"/>
      <c r="C221" s="31"/>
      <c r="D221" s="31"/>
      <c r="E221" s="31"/>
      <c r="F221" s="31"/>
      <c r="G221" s="31"/>
      <c r="H221" s="31"/>
      <c r="I221" s="31"/>
      <c r="J221" s="31"/>
      <c r="K221" s="31"/>
      <c r="L221" s="31"/>
      <c r="M221" s="31"/>
      <c r="N221" s="31"/>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row>
    <row r="222" spans="1:50" ht="14.25" customHeight="1" x14ac:dyDescent="0.25">
      <c r="A222" s="21"/>
      <c r="B222" s="21"/>
      <c r="C222" s="31"/>
      <c r="D222" s="31"/>
      <c r="E222" s="31"/>
      <c r="F222" s="31"/>
      <c r="G222" s="31"/>
      <c r="H222" s="31"/>
      <c r="I222" s="31"/>
      <c r="J222" s="31"/>
      <c r="K222" s="31"/>
      <c r="L222" s="31"/>
      <c r="M222" s="31"/>
      <c r="N222" s="31"/>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row>
    <row r="223" spans="1:50" ht="14.25" customHeight="1" x14ac:dyDescent="0.25">
      <c r="A223" s="21"/>
      <c r="B223" s="21"/>
      <c r="C223" s="31"/>
      <c r="D223" s="31"/>
      <c r="E223" s="31"/>
      <c r="F223" s="31"/>
      <c r="G223" s="31"/>
      <c r="H223" s="31"/>
      <c r="I223" s="31"/>
      <c r="J223" s="31"/>
      <c r="K223" s="31"/>
      <c r="L223" s="31"/>
      <c r="M223" s="31"/>
      <c r="N223" s="31"/>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row>
    <row r="224" spans="1:50" ht="14.25" customHeight="1" x14ac:dyDescent="0.25">
      <c r="A224" s="21"/>
      <c r="B224" s="21"/>
      <c r="C224" s="31"/>
      <c r="D224" s="31"/>
      <c r="E224" s="31"/>
      <c r="F224" s="31"/>
      <c r="G224" s="31"/>
      <c r="H224" s="31"/>
      <c r="I224" s="31"/>
      <c r="J224" s="31"/>
      <c r="K224" s="31"/>
      <c r="L224" s="31"/>
      <c r="M224" s="31"/>
      <c r="N224" s="31"/>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row>
    <row r="225" spans="1:50" ht="14.25" customHeight="1" x14ac:dyDescent="0.25">
      <c r="A225" s="21"/>
      <c r="B225" s="21"/>
      <c r="C225" s="31"/>
      <c r="D225" s="31"/>
      <c r="E225" s="31"/>
      <c r="F225" s="31"/>
      <c r="G225" s="31"/>
      <c r="H225" s="31"/>
      <c r="I225" s="31"/>
      <c r="J225" s="31"/>
      <c r="K225" s="31"/>
      <c r="L225" s="31"/>
      <c r="M225" s="31"/>
      <c r="N225" s="31"/>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row>
    <row r="226" spans="1:50" ht="14.25" customHeight="1" x14ac:dyDescent="0.25">
      <c r="A226" s="21"/>
      <c r="B226" s="21"/>
      <c r="C226" s="31"/>
      <c r="D226" s="31"/>
      <c r="E226" s="31"/>
      <c r="F226" s="31"/>
      <c r="G226" s="31"/>
      <c r="H226" s="31"/>
      <c r="I226" s="31"/>
      <c r="J226" s="31"/>
      <c r="K226" s="31"/>
      <c r="L226" s="31"/>
      <c r="M226" s="31"/>
      <c r="N226" s="31"/>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row>
    <row r="227" spans="1:50" ht="14.25" customHeight="1" x14ac:dyDescent="0.25">
      <c r="A227" s="21"/>
      <c r="B227" s="21"/>
      <c r="C227" s="31"/>
      <c r="D227" s="31"/>
      <c r="E227" s="31"/>
      <c r="F227" s="31"/>
      <c r="G227" s="31"/>
      <c r="H227" s="31"/>
      <c r="I227" s="31"/>
      <c r="J227" s="31"/>
      <c r="K227" s="31"/>
      <c r="L227" s="31"/>
      <c r="M227" s="31"/>
      <c r="N227" s="31"/>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row>
    <row r="228" spans="1:50" ht="14.25" customHeight="1" x14ac:dyDescent="0.25">
      <c r="A228" s="21"/>
      <c r="B228" s="21"/>
      <c r="C228" s="31"/>
      <c r="D228" s="31"/>
      <c r="E228" s="31"/>
      <c r="F228" s="31"/>
      <c r="G228" s="31"/>
      <c r="H228" s="31"/>
      <c r="I228" s="31"/>
      <c r="J228" s="31"/>
      <c r="K228" s="31"/>
      <c r="L228" s="31"/>
      <c r="M228" s="31"/>
      <c r="N228" s="31"/>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row>
    <row r="229" spans="1:50" ht="14.25" customHeight="1" x14ac:dyDescent="0.25">
      <c r="A229" s="21"/>
      <c r="B229" s="21"/>
      <c r="C229" s="31"/>
      <c r="D229" s="31"/>
      <c r="E229" s="31"/>
      <c r="F229" s="31"/>
      <c r="G229" s="31"/>
      <c r="H229" s="31"/>
      <c r="I229" s="31"/>
      <c r="J229" s="31"/>
      <c r="K229" s="31"/>
      <c r="L229" s="31"/>
      <c r="M229" s="31"/>
      <c r="N229" s="31"/>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row>
    <row r="230" spans="1:50" ht="14.25" customHeight="1" x14ac:dyDescent="0.25">
      <c r="A230" s="21"/>
      <c r="B230" s="21"/>
      <c r="C230" s="31"/>
      <c r="D230" s="31"/>
      <c r="E230" s="31"/>
      <c r="F230" s="31"/>
      <c r="G230" s="31"/>
      <c r="H230" s="31"/>
      <c r="I230" s="31"/>
      <c r="J230" s="31"/>
      <c r="K230" s="31"/>
      <c r="L230" s="31"/>
      <c r="M230" s="31"/>
      <c r="N230" s="31"/>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row>
    <row r="231" spans="1:50" ht="14.25" customHeight="1" x14ac:dyDescent="0.25">
      <c r="A231" s="21"/>
      <c r="B231" s="21"/>
      <c r="C231" s="31"/>
      <c r="D231" s="31"/>
      <c r="E231" s="31"/>
      <c r="F231" s="31"/>
      <c r="G231" s="31"/>
      <c r="H231" s="31"/>
      <c r="I231" s="31"/>
      <c r="J231" s="31"/>
      <c r="K231" s="31"/>
      <c r="L231" s="31"/>
      <c r="M231" s="31"/>
      <c r="N231" s="31"/>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row>
    <row r="232" spans="1:50" ht="14.25" customHeight="1" x14ac:dyDescent="0.25">
      <c r="A232" s="21"/>
      <c r="B232" s="21"/>
      <c r="C232" s="31"/>
      <c r="D232" s="31"/>
      <c r="E232" s="31"/>
      <c r="F232" s="31"/>
      <c r="G232" s="31"/>
      <c r="H232" s="31"/>
      <c r="I232" s="31"/>
      <c r="J232" s="31"/>
      <c r="K232" s="31"/>
      <c r="L232" s="31"/>
      <c r="M232" s="31"/>
      <c r="N232" s="31"/>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row>
    <row r="233" spans="1:50" ht="14.25" customHeight="1" x14ac:dyDescent="0.25">
      <c r="A233" s="21"/>
      <c r="B233" s="21"/>
      <c r="C233" s="31"/>
      <c r="D233" s="31"/>
      <c r="E233" s="31"/>
      <c r="F233" s="31"/>
      <c r="G233" s="31"/>
      <c r="H233" s="31"/>
      <c r="I233" s="31"/>
      <c r="J233" s="31"/>
      <c r="K233" s="31"/>
      <c r="L233" s="31"/>
      <c r="M233" s="31"/>
      <c r="N233" s="31"/>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row>
    <row r="234" spans="1:50" ht="14.25" customHeight="1" x14ac:dyDescent="0.25">
      <c r="A234" s="21"/>
      <c r="B234" s="21"/>
      <c r="C234" s="31"/>
      <c r="D234" s="31"/>
      <c r="E234" s="31"/>
      <c r="F234" s="31"/>
      <c r="G234" s="31"/>
      <c r="H234" s="31"/>
      <c r="I234" s="31"/>
      <c r="J234" s="31"/>
      <c r="K234" s="31"/>
      <c r="L234" s="31"/>
      <c r="M234" s="31"/>
      <c r="N234" s="31"/>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row>
    <row r="235" spans="1:50" ht="14.25" customHeight="1" x14ac:dyDescent="0.25">
      <c r="A235" s="21"/>
      <c r="B235" s="21"/>
      <c r="C235" s="31"/>
      <c r="D235" s="31"/>
      <c r="E235" s="31"/>
      <c r="F235" s="31"/>
      <c r="G235" s="31"/>
      <c r="H235" s="31"/>
      <c r="I235" s="31"/>
      <c r="J235" s="31"/>
      <c r="K235" s="31"/>
      <c r="L235" s="31"/>
      <c r="M235" s="31"/>
      <c r="N235" s="31"/>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row>
    <row r="236" spans="1:50" ht="14.25" customHeight="1" x14ac:dyDescent="0.25">
      <c r="A236" s="21"/>
      <c r="B236" s="21"/>
      <c r="C236" s="31"/>
      <c r="D236" s="31"/>
      <c r="E236" s="31"/>
      <c r="F236" s="31"/>
      <c r="G236" s="31"/>
      <c r="H236" s="31"/>
      <c r="I236" s="31"/>
      <c r="J236" s="31"/>
      <c r="K236" s="31"/>
      <c r="L236" s="31"/>
      <c r="M236" s="31"/>
      <c r="N236" s="31"/>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row>
    <row r="237" spans="1:50" ht="14.25" customHeight="1" x14ac:dyDescent="0.25">
      <c r="A237" s="21"/>
      <c r="B237" s="21"/>
      <c r="C237" s="31"/>
      <c r="D237" s="31"/>
      <c r="E237" s="31"/>
      <c r="F237" s="31"/>
      <c r="G237" s="31"/>
      <c r="H237" s="31"/>
      <c r="I237" s="31"/>
      <c r="J237" s="31"/>
      <c r="K237" s="31"/>
      <c r="L237" s="31"/>
      <c r="M237" s="31"/>
      <c r="N237" s="31"/>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row>
    <row r="238" spans="1:50" ht="14.25" customHeight="1" x14ac:dyDescent="0.25">
      <c r="A238" s="21"/>
      <c r="B238" s="21"/>
      <c r="C238" s="31"/>
      <c r="D238" s="31"/>
      <c r="E238" s="31"/>
      <c r="F238" s="31"/>
      <c r="G238" s="31"/>
      <c r="H238" s="31"/>
      <c r="I238" s="31"/>
      <c r="J238" s="31"/>
      <c r="K238" s="31"/>
      <c r="L238" s="31"/>
      <c r="M238" s="31"/>
      <c r="N238" s="31"/>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row>
    <row r="239" spans="1:50" ht="14.25" customHeight="1" x14ac:dyDescent="0.25">
      <c r="A239" s="21"/>
      <c r="B239" s="21"/>
      <c r="C239" s="31"/>
      <c r="D239" s="31"/>
      <c r="E239" s="31"/>
      <c r="F239" s="31"/>
      <c r="G239" s="31"/>
      <c r="H239" s="31"/>
      <c r="I239" s="31"/>
      <c r="J239" s="31"/>
      <c r="K239" s="31"/>
      <c r="L239" s="31"/>
      <c r="M239" s="31"/>
      <c r="N239" s="31"/>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row>
    <row r="240" spans="1:50" ht="14.25" customHeight="1" x14ac:dyDescent="0.25">
      <c r="A240" s="21"/>
      <c r="B240" s="21"/>
      <c r="C240" s="31"/>
      <c r="D240" s="31"/>
      <c r="E240" s="31"/>
      <c r="F240" s="31"/>
      <c r="G240" s="31"/>
      <c r="H240" s="31"/>
      <c r="I240" s="31"/>
      <c r="J240" s="31"/>
      <c r="K240" s="31"/>
      <c r="L240" s="31"/>
      <c r="M240" s="31"/>
      <c r="N240" s="31"/>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row>
    <row r="241" spans="1:50" ht="14.25" customHeight="1" x14ac:dyDescent="0.25">
      <c r="A241" s="21"/>
      <c r="B241" s="21"/>
      <c r="C241" s="31"/>
      <c r="D241" s="31"/>
      <c r="E241" s="31"/>
      <c r="F241" s="31"/>
      <c r="G241" s="31"/>
      <c r="H241" s="31"/>
      <c r="I241" s="31"/>
      <c r="J241" s="31"/>
      <c r="K241" s="31"/>
      <c r="L241" s="31"/>
      <c r="M241" s="31"/>
      <c r="N241" s="31"/>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row>
    <row r="242" spans="1:50" ht="14.25" customHeight="1" x14ac:dyDescent="0.25">
      <c r="A242" s="21"/>
      <c r="B242" s="21"/>
      <c r="C242" s="31"/>
      <c r="D242" s="31"/>
      <c r="E242" s="31"/>
      <c r="F242" s="31"/>
      <c r="G242" s="31"/>
      <c r="H242" s="31"/>
      <c r="I242" s="31"/>
      <c r="J242" s="31"/>
      <c r="K242" s="31"/>
      <c r="L242" s="31"/>
      <c r="M242" s="31"/>
      <c r="N242" s="31"/>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row>
    <row r="243" spans="1:50" ht="14.25" customHeight="1" x14ac:dyDescent="0.25">
      <c r="A243" s="21"/>
      <c r="B243" s="21"/>
      <c r="C243" s="31"/>
      <c r="D243" s="31"/>
      <c r="E243" s="31"/>
      <c r="F243" s="31"/>
      <c r="G243" s="31"/>
      <c r="H243" s="31"/>
      <c r="I243" s="31"/>
      <c r="J243" s="31"/>
      <c r="K243" s="31"/>
      <c r="L243" s="31"/>
      <c r="M243" s="31"/>
      <c r="N243" s="31"/>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row>
    <row r="244" spans="1:50" ht="14.25" customHeight="1" x14ac:dyDescent="0.25">
      <c r="A244" s="21"/>
      <c r="B244" s="21"/>
      <c r="C244" s="31"/>
      <c r="D244" s="31"/>
      <c r="E244" s="31"/>
      <c r="F244" s="31"/>
      <c r="G244" s="31"/>
      <c r="H244" s="31"/>
      <c r="I244" s="31"/>
      <c r="J244" s="31"/>
      <c r="K244" s="31"/>
      <c r="L244" s="31"/>
      <c r="M244" s="31"/>
      <c r="N244" s="31"/>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row>
    <row r="245" spans="1:50" ht="14.25" customHeight="1" x14ac:dyDescent="0.25">
      <c r="A245" s="21"/>
      <c r="B245" s="21"/>
      <c r="C245" s="31"/>
      <c r="D245" s="31"/>
      <c r="E245" s="31"/>
      <c r="F245" s="31"/>
      <c r="G245" s="31"/>
      <c r="H245" s="31"/>
      <c r="I245" s="31"/>
      <c r="J245" s="31"/>
      <c r="K245" s="31"/>
      <c r="L245" s="31"/>
      <c r="M245" s="31"/>
      <c r="N245" s="31"/>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row>
    <row r="246" spans="1:50" ht="14.25" customHeight="1" x14ac:dyDescent="0.25">
      <c r="A246" s="21"/>
      <c r="B246" s="21"/>
      <c r="C246" s="31"/>
      <c r="D246" s="31"/>
      <c r="E246" s="31"/>
      <c r="F246" s="31"/>
      <c r="G246" s="31"/>
      <c r="H246" s="31"/>
      <c r="I246" s="31"/>
      <c r="J246" s="31"/>
      <c r="K246" s="31"/>
      <c r="L246" s="31"/>
      <c r="M246" s="31"/>
      <c r="N246" s="31"/>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row>
    <row r="247" spans="1:50" ht="14.25" customHeight="1" x14ac:dyDescent="0.25">
      <c r="A247" s="21"/>
      <c r="B247" s="21"/>
      <c r="C247" s="31"/>
      <c r="D247" s="31"/>
      <c r="E247" s="31"/>
      <c r="F247" s="31"/>
      <c r="G247" s="31"/>
      <c r="H247" s="31"/>
      <c r="I247" s="31"/>
      <c r="J247" s="31"/>
      <c r="K247" s="31"/>
      <c r="L247" s="31"/>
      <c r="M247" s="31"/>
      <c r="N247" s="31"/>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row>
    <row r="248" spans="1:50" ht="14.25" customHeight="1" x14ac:dyDescent="0.25">
      <c r="A248" s="21"/>
      <c r="B248" s="21"/>
      <c r="C248" s="31"/>
      <c r="D248" s="31"/>
      <c r="E248" s="31"/>
      <c r="F248" s="31"/>
      <c r="G248" s="31"/>
      <c r="H248" s="31"/>
      <c r="I248" s="31"/>
      <c r="J248" s="31"/>
      <c r="K248" s="31"/>
      <c r="L248" s="31"/>
      <c r="M248" s="31"/>
      <c r="N248" s="31"/>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ht="14.25" customHeight="1" x14ac:dyDescent="0.25">
      <c r="A249" s="21"/>
      <c r="B249" s="21"/>
      <c r="C249" s="31"/>
      <c r="D249" s="31"/>
      <c r="E249" s="31"/>
      <c r="F249" s="31"/>
      <c r="G249" s="31"/>
      <c r="H249" s="31"/>
      <c r="I249" s="31"/>
      <c r="J249" s="31"/>
      <c r="K249" s="31"/>
      <c r="L249" s="31"/>
      <c r="M249" s="31"/>
      <c r="N249" s="31"/>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row>
    <row r="250" spans="1:50" ht="14.25" customHeight="1" x14ac:dyDescent="0.25">
      <c r="A250" s="21"/>
      <c r="B250" s="21"/>
      <c r="C250" s="31"/>
      <c r="D250" s="31"/>
      <c r="E250" s="31"/>
      <c r="F250" s="31"/>
      <c r="G250" s="31"/>
      <c r="H250" s="31"/>
      <c r="I250" s="31"/>
      <c r="J250" s="31"/>
      <c r="K250" s="31"/>
      <c r="L250" s="31"/>
      <c r="M250" s="31"/>
      <c r="N250" s="31"/>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row>
    <row r="251" spans="1:50" ht="14.25" customHeight="1" x14ac:dyDescent="0.25">
      <c r="A251" s="21"/>
      <c r="B251" s="21"/>
      <c r="C251" s="31"/>
      <c r="D251" s="31"/>
      <c r="E251" s="31"/>
      <c r="F251" s="31"/>
      <c r="G251" s="31"/>
      <c r="H251" s="31"/>
      <c r="I251" s="31"/>
      <c r="J251" s="31"/>
      <c r="K251" s="31"/>
      <c r="L251" s="31"/>
      <c r="M251" s="31"/>
      <c r="N251" s="31"/>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row>
    <row r="252" spans="1:50" ht="14.25" customHeight="1" x14ac:dyDescent="0.25">
      <c r="A252" s="21"/>
      <c r="B252" s="21"/>
      <c r="C252" s="31"/>
      <c r="D252" s="31"/>
      <c r="E252" s="31"/>
      <c r="F252" s="31"/>
      <c r="G252" s="31"/>
      <c r="H252" s="31"/>
      <c r="I252" s="31"/>
      <c r="J252" s="31"/>
      <c r="K252" s="31"/>
      <c r="L252" s="31"/>
      <c r="M252" s="31"/>
      <c r="N252" s="31"/>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row>
    <row r="253" spans="1:50" ht="14.25" customHeight="1" x14ac:dyDescent="0.25">
      <c r="A253" s="21"/>
      <c r="B253" s="21"/>
      <c r="C253" s="31"/>
      <c r="D253" s="31"/>
      <c r="E253" s="31"/>
      <c r="F253" s="31"/>
      <c r="G253" s="31"/>
      <c r="H253" s="31"/>
      <c r="I253" s="31"/>
      <c r="J253" s="31"/>
      <c r="K253" s="31"/>
      <c r="L253" s="31"/>
      <c r="M253" s="31"/>
      <c r="N253" s="31"/>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row>
    <row r="254" spans="1:50" ht="14.25" customHeight="1" x14ac:dyDescent="0.25">
      <c r="A254" s="21"/>
      <c r="B254" s="21"/>
      <c r="C254" s="31"/>
      <c r="D254" s="31"/>
      <c r="E254" s="31"/>
      <c r="F254" s="31"/>
      <c r="G254" s="31"/>
      <c r="H254" s="31"/>
      <c r="I254" s="31"/>
      <c r="J254" s="31"/>
      <c r="K254" s="31"/>
      <c r="L254" s="31"/>
      <c r="M254" s="31"/>
      <c r="N254" s="31"/>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row>
    <row r="255" spans="1:50" ht="14.25" customHeight="1" x14ac:dyDescent="0.25">
      <c r="A255" s="21"/>
      <c r="B255" s="21"/>
      <c r="C255" s="31"/>
      <c r="D255" s="31"/>
      <c r="E255" s="31"/>
      <c r="F255" s="31"/>
      <c r="G255" s="31"/>
      <c r="H255" s="31"/>
      <c r="I255" s="31"/>
      <c r="J255" s="31"/>
      <c r="K255" s="31"/>
      <c r="L255" s="31"/>
      <c r="M255" s="31"/>
      <c r="N255" s="31"/>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row>
    <row r="256" spans="1:50" ht="14.25" customHeight="1" x14ac:dyDescent="0.25">
      <c r="A256" s="21"/>
      <c r="B256" s="21"/>
      <c r="C256" s="31"/>
      <c r="D256" s="31"/>
      <c r="E256" s="31"/>
      <c r="F256" s="31"/>
      <c r="G256" s="31"/>
      <c r="H256" s="31"/>
      <c r="I256" s="31"/>
      <c r="J256" s="31"/>
      <c r="K256" s="31"/>
      <c r="L256" s="31"/>
      <c r="M256" s="31"/>
      <c r="N256" s="31"/>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row>
    <row r="257" spans="1:50" ht="14.25" customHeight="1" x14ac:dyDescent="0.25">
      <c r="A257" s="21"/>
      <c r="B257" s="21"/>
      <c r="C257" s="31"/>
      <c r="D257" s="31"/>
      <c r="E257" s="31"/>
      <c r="F257" s="31"/>
      <c r="G257" s="31"/>
      <c r="H257" s="31"/>
      <c r="I257" s="31"/>
      <c r="J257" s="31"/>
      <c r="K257" s="31"/>
      <c r="L257" s="31"/>
      <c r="M257" s="31"/>
      <c r="N257" s="31"/>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row>
    <row r="258" spans="1:50" ht="14.25" customHeight="1" x14ac:dyDescent="0.25">
      <c r="A258" s="21"/>
      <c r="B258" s="21"/>
      <c r="C258" s="31"/>
      <c r="D258" s="31"/>
      <c r="E258" s="31"/>
      <c r="F258" s="31"/>
      <c r="G258" s="31"/>
      <c r="H258" s="31"/>
      <c r="I258" s="31"/>
      <c r="J258" s="31"/>
      <c r="K258" s="31"/>
      <c r="L258" s="31"/>
      <c r="M258" s="31"/>
      <c r="N258" s="31"/>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row>
    <row r="259" spans="1:50" ht="14.25" customHeight="1" x14ac:dyDescent="0.25">
      <c r="A259" s="21"/>
      <c r="B259" s="21"/>
      <c r="C259" s="31"/>
      <c r="D259" s="31"/>
      <c r="E259" s="31"/>
      <c r="F259" s="31"/>
      <c r="G259" s="31"/>
      <c r="H259" s="31"/>
      <c r="I259" s="31"/>
      <c r="J259" s="31"/>
      <c r="K259" s="31"/>
      <c r="L259" s="31"/>
      <c r="M259" s="31"/>
      <c r="N259" s="31"/>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row>
    <row r="260" spans="1:50" ht="14.25" customHeight="1" x14ac:dyDescent="0.25">
      <c r="A260" s="21"/>
      <c r="B260" s="21"/>
      <c r="C260" s="31"/>
      <c r="D260" s="31"/>
      <c r="E260" s="31"/>
      <c r="F260" s="31"/>
      <c r="G260" s="31"/>
      <c r="H260" s="31"/>
      <c r="I260" s="31"/>
      <c r="J260" s="31"/>
      <c r="K260" s="31"/>
      <c r="L260" s="31"/>
      <c r="M260" s="31"/>
      <c r="N260" s="31"/>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row>
    <row r="261" spans="1:50" ht="14.25" customHeight="1" x14ac:dyDescent="0.25">
      <c r="A261" s="21"/>
      <c r="B261" s="21"/>
      <c r="C261" s="31"/>
      <c r="D261" s="31"/>
      <c r="E261" s="31"/>
      <c r="F261" s="31"/>
      <c r="G261" s="31"/>
      <c r="H261" s="31"/>
      <c r="I261" s="31"/>
      <c r="J261" s="31"/>
      <c r="K261" s="31"/>
      <c r="L261" s="31"/>
      <c r="M261" s="31"/>
      <c r="N261" s="31"/>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row>
    <row r="262" spans="1:50" ht="14.25" customHeight="1" x14ac:dyDescent="0.25">
      <c r="A262" s="21"/>
      <c r="B262" s="21"/>
      <c r="C262" s="31"/>
      <c r="D262" s="31"/>
      <c r="E262" s="31"/>
      <c r="F262" s="31"/>
      <c r="G262" s="31"/>
      <c r="H262" s="31"/>
      <c r="I262" s="31"/>
      <c r="J262" s="31"/>
      <c r="K262" s="31"/>
      <c r="L262" s="31"/>
      <c r="M262" s="31"/>
      <c r="N262" s="31"/>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row>
    <row r="263" spans="1:50" ht="14.25" customHeight="1" x14ac:dyDescent="0.25">
      <c r="A263" s="21"/>
      <c r="B263" s="21"/>
      <c r="C263" s="31"/>
      <c r="D263" s="31"/>
      <c r="E263" s="31"/>
      <c r="F263" s="31"/>
      <c r="G263" s="31"/>
      <c r="H263" s="31"/>
      <c r="I263" s="31"/>
      <c r="J263" s="31"/>
      <c r="K263" s="31"/>
      <c r="L263" s="31"/>
      <c r="M263" s="31"/>
      <c r="N263" s="31"/>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row>
    <row r="264" spans="1:50" ht="14.25" customHeight="1" x14ac:dyDescent="0.25">
      <c r="A264" s="21"/>
      <c r="B264" s="21"/>
      <c r="C264" s="31"/>
      <c r="D264" s="31"/>
      <c r="E264" s="31"/>
      <c r="F264" s="31"/>
      <c r="G264" s="31"/>
      <c r="H264" s="31"/>
      <c r="I264" s="31"/>
      <c r="J264" s="31"/>
      <c r="K264" s="31"/>
      <c r="L264" s="31"/>
      <c r="M264" s="31"/>
      <c r="N264" s="31"/>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row>
    <row r="265" spans="1:50" ht="14.25" customHeight="1" x14ac:dyDescent="0.25">
      <c r="A265" s="21"/>
      <c r="B265" s="21"/>
      <c r="C265" s="31"/>
      <c r="D265" s="31"/>
      <c r="E265" s="31"/>
      <c r="F265" s="31"/>
      <c r="G265" s="31"/>
      <c r="H265" s="31"/>
      <c r="I265" s="31"/>
      <c r="J265" s="31"/>
      <c r="K265" s="31"/>
      <c r="L265" s="31"/>
      <c r="M265" s="31"/>
      <c r="N265" s="31"/>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row>
    <row r="266" spans="1:50" ht="14.25" customHeight="1" x14ac:dyDescent="0.25">
      <c r="A266" s="21"/>
      <c r="B266" s="21"/>
      <c r="C266" s="31"/>
      <c r="D266" s="31"/>
      <c r="E266" s="31"/>
      <c r="F266" s="31"/>
      <c r="G266" s="31"/>
      <c r="H266" s="31"/>
      <c r="I266" s="31"/>
      <c r="J266" s="31"/>
      <c r="K266" s="31"/>
      <c r="L266" s="31"/>
      <c r="M266" s="31"/>
      <c r="N266" s="31"/>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row>
    <row r="267" spans="1:50" ht="14.25" customHeight="1" x14ac:dyDescent="0.25">
      <c r="A267" s="21"/>
      <c r="B267" s="21"/>
      <c r="C267" s="31"/>
      <c r="D267" s="31"/>
      <c r="E267" s="31"/>
      <c r="F267" s="31"/>
      <c r="G267" s="31"/>
      <c r="H267" s="31"/>
      <c r="I267" s="31"/>
      <c r="J267" s="31"/>
      <c r="K267" s="31"/>
      <c r="L267" s="31"/>
      <c r="M267" s="31"/>
      <c r="N267" s="31"/>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row>
    <row r="268" spans="1:50" ht="14.25" customHeight="1" x14ac:dyDescent="0.25">
      <c r="A268" s="21"/>
      <c r="B268" s="21"/>
      <c r="C268" s="31"/>
      <c r="D268" s="31"/>
      <c r="E268" s="31"/>
      <c r="F268" s="31"/>
      <c r="G268" s="31"/>
      <c r="H268" s="31"/>
      <c r="I268" s="31"/>
      <c r="J268" s="31"/>
      <c r="K268" s="31"/>
      <c r="L268" s="31"/>
      <c r="M268" s="31"/>
      <c r="N268" s="31"/>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row>
    <row r="269" spans="1:50" ht="14.25" customHeight="1" x14ac:dyDescent="0.25">
      <c r="A269" s="21"/>
      <c r="B269" s="21"/>
      <c r="C269" s="31"/>
      <c r="D269" s="31"/>
      <c r="E269" s="31"/>
      <c r="F269" s="31"/>
      <c r="G269" s="31"/>
      <c r="H269" s="31"/>
      <c r="I269" s="31"/>
      <c r="J269" s="31"/>
      <c r="K269" s="31"/>
      <c r="L269" s="31"/>
      <c r="M269" s="31"/>
      <c r="N269" s="31"/>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row>
    <row r="270" spans="1:50" ht="14.25" customHeight="1" x14ac:dyDescent="0.25">
      <c r="A270" s="21"/>
      <c r="B270" s="21"/>
      <c r="C270" s="31"/>
      <c r="D270" s="31"/>
      <c r="E270" s="31"/>
      <c r="F270" s="31"/>
      <c r="G270" s="31"/>
      <c r="H270" s="31"/>
      <c r="I270" s="31"/>
      <c r="J270" s="31"/>
      <c r="K270" s="31"/>
      <c r="L270" s="31"/>
      <c r="M270" s="31"/>
      <c r="N270" s="31"/>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row>
    <row r="271" spans="1:50" ht="14.25" customHeight="1" x14ac:dyDescent="0.25">
      <c r="A271" s="21"/>
      <c r="B271" s="21"/>
      <c r="C271" s="31"/>
      <c r="D271" s="31"/>
      <c r="E271" s="31"/>
      <c r="F271" s="31"/>
      <c r="G271" s="31"/>
      <c r="H271" s="31"/>
      <c r="I271" s="31"/>
      <c r="J271" s="31"/>
      <c r="K271" s="31"/>
      <c r="L271" s="31"/>
      <c r="M271" s="31"/>
      <c r="N271" s="31"/>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row>
    <row r="272" spans="1:50" ht="14.25" customHeight="1" x14ac:dyDescent="0.25">
      <c r="A272" s="21"/>
      <c r="B272" s="21"/>
      <c r="C272" s="31"/>
      <c r="D272" s="31"/>
      <c r="E272" s="31"/>
      <c r="F272" s="31"/>
      <c r="G272" s="31"/>
      <c r="H272" s="31"/>
      <c r="I272" s="31"/>
      <c r="J272" s="31"/>
      <c r="K272" s="31"/>
      <c r="L272" s="31"/>
      <c r="M272" s="31"/>
      <c r="N272" s="31"/>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row>
    <row r="273" spans="1:50" ht="14.25" customHeight="1" x14ac:dyDescent="0.25">
      <c r="A273" s="21"/>
      <c r="B273" s="21"/>
      <c r="C273" s="31"/>
      <c r="D273" s="31"/>
      <c r="E273" s="31"/>
      <c r="F273" s="31"/>
      <c r="G273" s="31"/>
      <c r="H273" s="31"/>
      <c r="I273" s="31"/>
      <c r="J273" s="31"/>
      <c r="K273" s="31"/>
      <c r="L273" s="31"/>
      <c r="M273" s="31"/>
      <c r="N273" s="31"/>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row>
    <row r="274" spans="1:50" ht="14.25" customHeight="1" x14ac:dyDescent="0.25">
      <c r="A274" s="21"/>
      <c r="B274" s="21"/>
      <c r="C274" s="31"/>
      <c r="D274" s="31"/>
      <c r="E274" s="31"/>
      <c r="F274" s="31"/>
      <c r="G274" s="31"/>
      <c r="H274" s="31"/>
      <c r="I274" s="31"/>
      <c r="J274" s="31"/>
      <c r="K274" s="31"/>
      <c r="L274" s="31"/>
      <c r="M274" s="31"/>
      <c r="N274" s="31"/>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row>
    <row r="275" spans="1:50" ht="14.25" customHeight="1" x14ac:dyDescent="0.25">
      <c r="A275" s="21"/>
      <c r="B275" s="21"/>
      <c r="C275" s="31"/>
      <c r="D275" s="31"/>
      <c r="E275" s="31"/>
      <c r="F275" s="31"/>
      <c r="G275" s="31"/>
      <c r="H275" s="31"/>
      <c r="I275" s="31"/>
      <c r="J275" s="31"/>
      <c r="K275" s="31"/>
      <c r="L275" s="31"/>
      <c r="M275" s="31"/>
      <c r="N275" s="31"/>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row>
    <row r="276" spans="1:50" ht="14.25" customHeight="1" x14ac:dyDescent="0.25">
      <c r="A276" s="21"/>
      <c r="B276" s="21"/>
      <c r="C276" s="31"/>
      <c r="D276" s="31"/>
      <c r="E276" s="31"/>
      <c r="F276" s="31"/>
      <c r="G276" s="31"/>
      <c r="H276" s="31"/>
      <c r="I276" s="31"/>
      <c r="J276" s="31"/>
      <c r="K276" s="31"/>
      <c r="L276" s="31"/>
      <c r="M276" s="31"/>
      <c r="N276" s="31"/>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row>
    <row r="277" spans="1:50" ht="14.25" customHeight="1" x14ac:dyDescent="0.25">
      <c r="A277" s="21"/>
      <c r="B277" s="21"/>
      <c r="C277" s="31"/>
      <c r="D277" s="31"/>
      <c r="E277" s="31"/>
      <c r="F277" s="31"/>
      <c r="G277" s="31"/>
      <c r="H277" s="31"/>
      <c r="I277" s="31"/>
      <c r="J277" s="31"/>
      <c r="K277" s="31"/>
      <c r="L277" s="31"/>
      <c r="M277" s="31"/>
      <c r="N277" s="31"/>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row>
    <row r="278" spans="1:50" ht="14.25" customHeight="1" x14ac:dyDescent="0.25">
      <c r="A278" s="21"/>
      <c r="B278" s="21"/>
      <c r="C278" s="31"/>
      <c r="D278" s="31"/>
      <c r="E278" s="31"/>
      <c r="F278" s="31"/>
      <c r="G278" s="31"/>
      <c r="H278" s="31"/>
      <c r="I278" s="31"/>
      <c r="J278" s="31"/>
      <c r="K278" s="31"/>
      <c r="L278" s="31"/>
      <c r="M278" s="31"/>
      <c r="N278" s="31"/>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row>
    <row r="279" spans="1:50" ht="14.25" customHeight="1" x14ac:dyDescent="0.25">
      <c r="A279" s="21"/>
      <c r="B279" s="21"/>
      <c r="C279" s="31"/>
      <c r="D279" s="31"/>
      <c r="E279" s="31"/>
      <c r="F279" s="31"/>
      <c r="G279" s="31"/>
      <c r="H279" s="31"/>
      <c r="I279" s="31"/>
      <c r="J279" s="31"/>
      <c r="K279" s="31"/>
      <c r="L279" s="31"/>
      <c r="M279" s="31"/>
      <c r="N279" s="31"/>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row>
    <row r="280" spans="1:50" ht="14.25" customHeight="1" x14ac:dyDescent="0.25">
      <c r="A280" s="21"/>
      <c r="B280" s="21"/>
      <c r="C280" s="31"/>
      <c r="D280" s="31"/>
      <c r="E280" s="31"/>
      <c r="F280" s="31"/>
      <c r="G280" s="31"/>
      <c r="H280" s="31"/>
      <c r="I280" s="31"/>
      <c r="J280" s="31"/>
      <c r="K280" s="31"/>
      <c r="L280" s="31"/>
      <c r="M280" s="31"/>
      <c r="N280" s="31"/>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row>
    <row r="281" spans="1:50" ht="14.25" customHeight="1" x14ac:dyDescent="0.25">
      <c r="A281" s="21"/>
      <c r="B281" s="21"/>
      <c r="C281" s="31"/>
      <c r="D281" s="31"/>
      <c r="E281" s="31"/>
      <c r="F281" s="31"/>
      <c r="G281" s="31"/>
      <c r="H281" s="31"/>
      <c r="I281" s="31"/>
      <c r="J281" s="31"/>
      <c r="K281" s="31"/>
      <c r="L281" s="31"/>
      <c r="M281" s="31"/>
      <c r="N281" s="31"/>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row>
    <row r="282" spans="1:50" ht="14.25" customHeight="1" x14ac:dyDescent="0.25">
      <c r="A282" s="21"/>
      <c r="B282" s="21"/>
      <c r="C282" s="31"/>
      <c r="D282" s="31"/>
      <c r="E282" s="31"/>
      <c r="F282" s="31"/>
      <c r="G282" s="31"/>
      <c r="H282" s="31"/>
      <c r="I282" s="31"/>
      <c r="J282" s="31"/>
      <c r="K282" s="31"/>
      <c r="L282" s="31"/>
      <c r="M282" s="31"/>
      <c r="N282" s="31"/>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row>
    <row r="283" spans="1:50" ht="14.25" customHeight="1" x14ac:dyDescent="0.25">
      <c r="A283" s="21"/>
      <c r="B283" s="21"/>
      <c r="C283" s="31"/>
      <c r="D283" s="31"/>
      <c r="E283" s="31"/>
      <c r="F283" s="31"/>
      <c r="G283" s="31"/>
      <c r="H283" s="31"/>
      <c r="I283" s="31"/>
      <c r="J283" s="31"/>
      <c r="K283" s="31"/>
      <c r="L283" s="31"/>
      <c r="M283" s="31"/>
      <c r="N283" s="31"/>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row>
    <row r="284" spans="1:50" ht="14.25" customHeight="1" x14ac:dyDescent="0.25">
      <c r="A284" s="21"/>
      <c r="B284" s="21"/>
      <c r="C284" s="31"/>
      <c r="D284" s="31"/>
      <c r="E284" s="31"/>
      <c r="F284" s="31"/>
      <c r="G284" s="31"/>
      <c r="H284" s="31"/>
      <c r="I284" s="31"/>
      <c r="J284" s="31"/>
      <c r="K284" s="31"/>
      <c r="L284" s="31"/>
      <c r="M284" s="31"/>
      <c r="N284" s="31"/>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row>
    <row r="285" spans="1:50" ht="14.25" customHeight="1" x14ac:dyDescent="0.25">
      <c r="A285" s="21"/>
      <c r="B285" s="21"/>
      <c r="C285" s="31"/>
      <c r="D285" s="31"/>
      <c r="E285" s="31"/>
      <c r="F285" s="31"/>
      <c r="G285" s="31"/>
      <c r="H285" s="31"/>
      <c r="I285" s="31"/>
      <c r="J285" s="31"/>
      <c r="K285" s="31"/>
      <c r="L285" s="31"/>
      <c r="M285" s="31"/>
      <c r="N285" s="31"/>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row>
    <row r="286" spans="1:50" ht="14.25" customHeight="1" x14ac:dyDescent="0.25">
      <c r="A286" s="21"/>
      <c r="B286" s="21"/>
      <c r="C286" s="31"/>
      <c r="D286" s="31"/>
      <c r="E286" s="31"/>
      <c r="F286" s="31"/>
      <c r="G286" s="31"/>
      <c r="H286" s="31"/>
      <c r="I286" s="31"/>
      <c r="J286" s="31"/>
      <c r="K286" s="31"/>
      <c r="L286" s="31"/>
      <c r="M286" s="31"/>
      <c r="N286" s="31"/>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row>
    <row r="287" spans="1:50" ht="14.25" customHeight="1" x14ac:dyDescent="0.25">
      <c r="A287" s="21"/>
      <c r="B287" s="21"/>
      <c r="C287" s="31"/>
      <c r="D287" s="31"/>
      <c r="E287" s="31"/>
      <c r="F287" s="31"/>
      <c r="G287" s="31"/>
      <c r="H287" s="31"/>
      <c r="I287" s="31"/>
      <c r="J287" s="31"/>
      <c r="K287" s="31"/>
      <c r="L287" s="31"/>
      <c r="M287" s="31"/>
      <c r="N287" s="31"/>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row>
    <row r="288" spans="1:50" ht="14.25" customHeight="1" x14ac:dyDescent="0.25">
      <c r="A288" s="21"/>
      <c r="B288" s="21"/>
      <c r="C288" s="31"/>
      <c r="D288" s="31"/>
      <c r="E288" s="31"/>
      <c r="F288" s="31"/>
      <c r="G288" s="31"/>
      <c r="H288" s="31"/>
      <c r="I288" s="31"/>
      <c r="J288" s="31"/>
      <c r="K288" s="31"/>
      <c r="L288" s="31"/>
      <c r="M288" s="31"/>
      <c r="N288" s="31"/>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row>
    <row r="289" spans="1:50" ht="14.25" customHeight="1" x14ac:dyDescent="0.25">
      <c r="A289" s="21"/>
      <c r="B289" s="21"/>
      <c r="C289" s="31"/>
      <c r="D289" s="31"/>
      <c r="E289" s="31"/>
      <c r="F289" s="31"/>
      <c r="G289" s="31"/>
      <c r="H289" s="31"/>
      <c r="I289" s="31"/>
      <c r="J289" s="31"/>
      <c r="K289" s="31"/>
      <c r="L289" s="31"/>
      <c r="M289" s="31"/>
      <c r="N289" s="31"/>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row>
    <row r="290" spans="1:50" ht="14.25" customHeight="1" x14ac:dyDescent="0.25">
      <c r="A290" s="21"/>
      <c r="B290" s="21"/>
      <c r="C290" s="31"/>
      <c r="D290" s="31"/>
      <c r="E290" s="31"/>
      <c r="F290" s="31"/>
      <c r="G290" s="31"/>
      <c r="H290" s="31"/>
      <c r="I290" s="31"/>
      <c r="J290" s="31"/>
      <c r="K290" s="31"/>
      <c r="L290" s="31"/>
      <c r="M290" s="31"/>
      <c r="N290" s="31"/>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row>
    <row r="291" spans="1:50" ht="14.25" customHeight="1" x14ac:dyDescent="0.25">
      <c r="A291" s="21"/>
      <c r="B291" s="21"/>
      <c r="C291" s="31"/>
      <c r="D291" s="31"/>
      <c r="E291" s="31"/>
      <c r="F291" s="31"/>
      <c r="G291" s="31"/>
      <c r="H291" s="31"/>
      <c r="I291" s="31"/>
      <c r="J291" s="31"/>
      <c r="K291" s="31"/>
      <c r="L291" s="31"/>
      <c r="M291" s="31"/>
      <c r="N291" s="31"/>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row>
    <row r="292" spans="1:50" ht="14.25" customHeight="1" x14ac:dyDescent="0.25">
      <c r="A292" s="21"/>
      <c r="B292" s="21"/>
      <c r="C292" s="31"/>
      <c r="D292" s="31"/>
      <c r="E292" s="31"/>
      <c r="F292" s="31"/>
      <c r="G292" s="31"/>
      <c r="H292" s="31"/>
      <c r="I292" s="31"/>
      <c r="J292" s="31"/>
      <c r="K292" s="31"/>
      <c r="L292" s="31"/>
      <c r="M292" s="31"/>
      <c r="N292" s="31"/>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row>
    <row r="293" spans="1:50" ht="14.25" customHeight="1" x14ac:dyDescent="0.25">
      <c r="A293" s="21"/>
      <c r="B293" s="21"/>
      <c r="C293" s="31"/>
      <c r="D293" s="31"/>
      <c r="E293" s="31"/>
      <c r="F293" s="31"/>
      <c r="G293" s="31"/>
      <c r="H293" s="31"/>
      <c r="I293" s="31"/>
      <c r="J293" s="31"/>
      <c r="K293" s="31"/>
      <c r="L293" s="31"/>
      <c r="M293" s="31"/>
      <c r="N293" s="31"/>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row>
    <row r="294" spans="1:50" ht="14.25" customHeight="1" x14ac:dyDescent="0.25">
      <c r="A294" s="21"/>
      <c r="B294" s="21"/>
      <c r="C294" s="31"/>
      <c r="D294" s="31"/>
      <c r="E294" s="31"/>
      <c r="F294" s="31"/>
      <c r="G294" s="31"/>
      <c r="H294" s="31"/>
      <c r="I294" s="31"/>
      <c r="J294" s="31"/>
      <c r="K294" s="31"/>
      <c r="L294" s="31"/>
      <c r="M294" s="31"/>
      <c r="N294" s="31"/>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row>
    <row r="295" spans="1:50" ht="14.25" customHeight="1" x14ac:dyDescent="0.25">
      <c r="A295" s="21"/>
      <c r="B295" s="21"/>
      <c r="C295" s="31"/>
      <c r="D295" s="31"/>
      <c r="E295" s="31"/>
      <c r="F295" s="31"/>
      <c r="G295" s="31"/>
      <c r="H295" s="31"/>
      <c r="I295" s="31"/>
      <c r="J295" s="31"/>
      <c r="K295" s="31"/>
      <c r="L295" s="31"/>
      <c r="M295" s="31"/>
      <c r="N295" s="31"/>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row>
    <row r="296" spans="1:50" ht="14.25" customHeight="1" x14ac:dyDescent="0.25">
      <c r="A296" s="21"/>
      <c r="B296" s="21"/>
      <c r="C296" s="31"/>
      <c r="D296" s="31"/>
      <c r="E296" s="31"/>
      <c r="F296" s="31"/>
      <c r="G296" s="31"/>
      <c r="H296" s="31"/>
      <c r="I296" s="31"/>
      <c r="J296" s="31"/>
      <c r="K296" s="31"/>
      <c r="L296" s="31"/>
      <c r="M296" s="31"/>
      <c r="N296" s="31"/>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row>
    <row r="297" spans="1:50" ht="14.25" customHeight="1" x14ac:dyDescent="0.25">
      <c r="A297" s="21"/>
      <c r="B297" s="21"/>
      <c r="C297" s="31"/>
      <c r="D297" s="31"/>
      <c r="E297" s="31"/>
      <c r="F297" s="31"/>
      <c r="G297" s="31"/>
      <c r="H297" s="31"/>
      <c r="I297" s="31"/>
      <c r="J297" s="31"/>
      <c r="K297" s="31"/>
      <c r="L297" s="31"/>
      <c r="M297" s="31"/>
      <c r="N297" s="31"/>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row>
    <row r="298" spans="1:50" ht="14.25" customHeight="1" x14ac:dyDescent="0.25">
      <c r="A298" s="21"/>
      <c r="B298" s="21"/>
      <c r="C298" s="31"/>
      <c r="D298" s="31"/>
      <c r="E298" s="31"/>
      <c r="F298" s="31"/>
      <c r="G298" s="31"/>
      <c r="H298" s="31"/>
      <c r="I298" s="31"/>
      <c r="J298" s="31"/>
      <c r="K298" s="31"/>
      <c r="L298" s="31"/>
      <c r="M298" s="31"/>
      <c r="N298" s="31"/>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row>
    <row r="299" spans="1:50" ht="14.25" customHeight="1" x14ac:dyDescent="0.25">
      <c r="A299" s="21"/>
      <c r="B299" s="21"/>
      <c r="C299" s="31"/>
      <c r="D299" s="31"/>
      <c r="E299" s="31"/>
      <c r="F299" s="31"/>
      <c r="G299" s="31"/>
      <c r="H299" s="31"/>
      <c r="I299" s="31"/>
      <c r="J299" s="31"/>
      <c r="K299" s="31"/>
      <c r="L299" s="31"/>
      <c r="M299" s="31"/>
      <c r="N299" s="31"/>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row>
    <row r="300" spans="1:50" ht="14.25" customHeight="1" x14ac:dyDescent="0.25">
      <c r="A300" s="21"/>
      <c r="B300" s="21"/>
      <c r="C300" s="31"/>
      <c r="D300" s="31"/>
      <c r="E300" s="31"/>
      <c r="F300" s="31"/>
      <c r="G300" s="31"/>
      <c r="H300" s="31"/>
      <c r="I300" s="31"/>
      <c r="J300" s="31"/>
      <c r="K300" s="31"/>
      <c r="L300" s="31"/>
      <c r="M300" s="31"/>
      <c r="N300" s="31"/>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row>
    <row r="301" spans="1:50" ht="14.25" customHeight="1" x14ac:dyDescent="0.25">
      <c r="A301" s="21"/>
      <c r="B301" s="21"/>
      <c r="C301" s="31"/>
      <c r="D301" s="31"/>
      <c r="E301" s="31"/>
      <c r="F301" s="31"/>
      <c r="G301" s="31"/>
      <c r="H301" s="31"/>
      <c r="I301" s="31"/>
      <c r="J301" s="31"/>
      <c r="K301" s="31"/>
      <c r="L301" s="31"/>
      <c r="M301" s="31"/>
      <c r="N301" s="31"/>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row>
    <row r="302" spans="1:50" ht="14.25" customHeight="1" x14ac:dyDescent="0.25">
      <c r="A302" s="21"/>
      <c r="B302" s="21"/>
      <c r="C302" s="31"/>
      <c r="D302" s="31"/>
      <c r="E302" s="31"/>
      <c r="F302" s="31"/>
      <c r="G302" s="31"/>
      <c r="H302" s="31"/>
      <c r="I302" s="31"/>
      <c r="J302" s="31"/>
      <c r="K302" s="31"/>
      <c r="L302" s="31"/>
      <c r="M302" s="31"/>
      <c r="N302" s="31"/>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row>
    <row r="303" spans="1:50" ht="14.25" customHeight="1" x14ac:dyDescent="0.25">
      <c r="A303" s="21"/>
      <c r="B303" s="21"/>
      <c r="C303" s="31"/>
      <c r="D303" s="31"/>
      <c r="E303" s="31"/>
      <c r="F303" s="31"/>
      <c r="G303" s="31"/>
      <c r="H303" s="31"/>
      <c r="I303" s="31"/>
      <c r="J303" s="31"/>
      <c r="K303" s="31"/>
      <c r="L303" s="31"/>
      <c r="M303" s="31"/>
      <c r="N303" s="31"/>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row>
    <row r="304" spans="1:50" ht="14.25" customHeight="1" x14ac:dyDescent="0.25">
      <c r="A304" s="21"/>
      <c r="B304" s="21"/>
      <c r="C304" s="31"/>
      <c r="D304" s="31"/>
      <c r="E304" s="31"/>
      <c r="F304" s="31"/>
      <c r="G304" s="31"/>
      <c r="H304" s="31"/>
      <c r="I304" s="31"/>
      <c r="J304" s="31"/>
      <c r="K304" s="31"/>
      <c r="L304" s="31"/>
      <c r="M304" s="31"/>
      <c r="N304" s="31"/>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row>
    <row r="305" spans="1:50" ht="14.25" customHeight="1" x14ac:dyDescent="0.25">
      <c r="A305" s="21"/>
      <c r="B305" s="21"/>
      <c r="C305" s="31"/>
      <c r="D305" s="31"/>
      <c r="E305" s="31"/>
      <c r="F305" s="31"/>
      <c r="G305" s="31"/>
      <c r="H305" s="31"/>
      <c r="I305" s="31"/>
      <c r="J305" s="31"/>
      <c r="K305" s="31"/>
      <c r="L305" s="31"/>
      <c r="M305" s="31"/>
      <c r="N305" s="31"/>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row>
    <row r="306" spans="1:50" ht="14.25" customHeight="1" x14ac:dyDescent="0.25">
      <c r="A306" s="21"/>
      <c r="B306" s="21"/>
      <c r="C306" s="31"/>
      <c r="D306" s="31"/>
      <c r="E306" s="31"/>
      <c r="F306" s="31"/>
      <c r="G306" s="31"/>
      <c r="H306" s="31"/>
      <c r="I306" s="31"/>
      <c r="J306" s="31"/>
      <c r="K306" s="31"/>
      <c r="L306" s="31"/>
      <c r="M306" s="31"/>
      <c r="N306" s="31"/>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row>
    <row r="307" spans="1:50" ht="14.25" customHeight="1" x14ac:dyDescent="0.25">
      <c r="A307" s="21"/>
      <c r="B307" s="21"/>
      <c r="C307" s="31"/>
      <c r="D307" s="31"/>
      <c r="E307" s="31"/>
      <c r="F307" s="31"/>
      <c r="G307" s="31"/>
      <c r="H307" s="31"/>
      <c r="I307" s="31"/>
      <c r="J307" s="31"/>
      <c r="K307" s="31"/>
      <c r="L307" s="31"/>
      <c r="M307" s="31"/>
      <c r="N307" s="31"/>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row>
    <row r="308" spans="1:50" ht="14.25" customHeight="1" x14ac:dyDescent="0.25">
      <c r="A308" s="21"/>
      <c r="B308" s="21"/>
      <c r="C308" s="31"/>
      <c r="D308" s="31"/>
      <c r="E308" s="31"/>
      <c r="F308" s="31"/>
      <c r="G308" s="31"/>
      <c r="H308" s="31"/>
      <c r="I308" s="31"/>
      <c r="J308" s="31"/>
      <c r="K308" s="31"/>
      <c r="L308" s="31"/>
      <c r="M308" s="31"/>
      <c r="N308" s="31"/>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row>
    <row r="309" spans="1:50" ht="14.25" customHeight="1" x14ac:dyDescent="0.25">
      <c r="A309" s="21"/>
      <c r="B309" s="21"/>
      <c r="C309" s="31"/>
      <c r="D309" s="31"/>
      <c r="E309" s="31"/>
      <c r="F309" s="31"/>
      <c r="G309" s="31"/>
      <c r="H309" s="31"/>
      <c r="I309" s="31"/>
      <c r="J309" s="31"/>
      <c r="K309" s="31"/>
      <c r="L309" s="31"/>
      <c r="M309" s="31"/>
      <c r="N309" s="31"/>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row>
    <row r="310" spans="1:50" ht="14.25" customHeight="1" x14ac:dyDescent="0.25">
      <c r="A310" s="21"/>
      <c r="B310" s="21"/>
      <c r="C310" s="31"/>
      <c r="D310" s="31"/>
      <c r="E310" s="31"/>
      <c r="F310" s="31"/>
      <c r="G310" s="31"/>
      <c r="H310" s="31"/>
      <c r="I310" s="31"/>
      <c r="J310" s="31"/>
      <c r="K310" s="31"/>
      <c r="L310" s="31"/>
      <c r="M310" s="31"/>
      <c r="N310" s="31"/>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row>
    <row r="311" spans="1:50" ht="14.25" customHeight="1" x14ac:dyDescent="0.25">
      <c r="A311" s="21"/>
      <c r="B311" s="21"/>
      <c r="C311" s="31"/>
      <c r="D311" s="31"/>
      <c r="E311" s="31"/>
      <c r="F311" s="31"/>
      <c r="G311" s="31"/>
      <c r="H311" s="31"/>
      <c r="I311" s="31"/>
      <c r="J311" s="31"/>
      <c r="K311" s="31"/>
      <c r="L311" s="31"/>
      <c r="M311" s="31"/>
      <c r="N311" s="31"/>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row>
    <row r="312" spans="1:50" ht="14.25" customHeight="1" x14ac:dyDescent="0.25">
      <c r="A312" s="21"/>
      <c r="B312" s="21"/>
      <c r="C312" s="31"/>
      <c r="D312" s="31"/>
      <c r="E312" s="31"/>
      <c r="F312" s="31"/>
      <c r="G312" s="31"/>
      <c r="H312" s="31"/>
      <c r="I312" s="31"/>
      <c r="J312" s="31"/>
      <c r="K312" s="31"/>
      <c r="L312" s="31"/>
      <c r="M312" s="31"/>
      <c r="N312" s="31"/>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row>
    <row r="313" spans="1:50" ht="14.25" customHeight="1" x14ac:dyDescent="0.25">
      <c r="A313" s="21"/>
      <c r="B313" s="21"/>
      <c r="C313" s="31"/>
      <c r="D313" s="31"/>
      <c r="E313" s="31"/>
      <c r="F313" s="31"/>
      <c r="G313" s="31"/>
      <c r="H313" s="31"/>
      <c r="I313" s="31"/>
      <c r="J313" s="31"/>
      <c r="K313" s="31"/>
      <c r="L313" s="31"/>
      <c r="M313" s="31"/>
      <c r="N313" s="31"/>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row>
    <row r="314" spans="1:50" ht="14.25" customHeight="1" x14ac:dyDescent="0.25">
      <c r="A314" s="21"/>
      <c r="B314" s="21"/>
      <c r="C314" s="31"/>
      <c r="D314" s="31"/>
      <c r="E314" s="31"/>
      <c r="F314" s="31"/>
      <c r="G314" s="31"/>
      <c r="H314" s="31"/>
      <c r="I314" s="31"/>
      <c r="J314" s="31"/>
      <c r="K314" s="31"/>
      <c r="L314" s="31"/>
      <c r="M314" s="31"/>
      <c r="N314" s="31"/>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row>
    <row r="315" spans="1:50" ht="14.25" customHeight="1" x14ac:dyDescent="0.25">
      <c r="A315" s="21"/>
      <c r="B315" s="21"/>
      <c r="C315" s="31"/>
      <c r="D315" s="31"/>
      <c r="E315" s="31"/>
      <c r="F315" s="31"/>
      <c r="G315" s="31"/>
      <c r="H315" s="31"/>
      <c r="I315" s="31"/>
      <c r="J315" s="31"/>
      <c r="K315" s="31"/>
      <c r="L315" s="31"/>
      <c r="M315" s="31"/>
      <c r="N315" s="31"/>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row>
    <row r="316" spans="1:50" ht="14.25" customHeight="1" x14ac:dyDescent="0.25">
      <c r="A316" s="21"/>
      <c r="B316" s="21"/>
      <c r="C316" s="31"/>
      <c r="D316" s="31"/>
      <c r="E316" s="31"/>
      <c r="F316" s="31"/>
      <c r="G316" s="31"/>
      <c r="H316" s="31"/>
      <c r="I316" s="31"/>
      <c r="J316" s="31"/>
      <c r="K316" s="31"/>
      <c r="L316" s="31"/>
      <c r="M316" s="31"/>
      <c r="N316" s="31"/>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row>
    <row r="317" spans="1:50" ht="14.25" customHeight="1" x14ac:dyDescent="0.25">
      <c r="A317" s="21"/>
      <c r="B317" s="21"/>
      <c r="C317" s="31"/>
      <c r="D317" s="31"/>
      <c r="E317" s="31"/>
      <c r="F317" s="31"/>
      <c r="G317" s="31"/>
      <c r="H317" s="31"/>
      <c r="I317" s="31"/>
      <c r="J317" s="31"/>
      <c r="K317" s="31"/>
      <c r="L317" s="31"/>
      <c r="M317" s="31"/>
      <c r="N317" s="31"/>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row>
    <row r="318" spans="1:50" ht="14.25" customHeight="1" x14ac:dyDescent="0.25">
      <c r="A318" s="21"/>
      <c r="B318" s="21"/>
      <c r="C318" s="31"/>
      <c r="D318" s="31"/>
      <c r="E318" s="31"/>
      <c r="F318" s="31"/>
      <c r="G318" s="31"/>
      <c r="H318" s="31"/>
      <c r="I318" s="31"/>
      <c r="J318" s="31"/>
      <c r="K318" s="31"/>
      <c r="L318" s="31"/>
      <c r="M318" s="31"/>
      <c r="N318" s="31"/>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row>
    <row r="319" spans="1:50" ht="14.25" customHeight="1" x14ac:dyDescent="0.25">
      <c r="A319" s="21"/>
      <c r="B319" s="21"/>
      <c r="C319" s="31"/>
      <c r="D319" s="31"/>
      <c r="E319" s="31"/>
      <c r="F319" s="31"/>
      <c r="G319" s="31"/>
      <c r="H319" s="31"/>
      <c r="I319" s="31"/>
      <c r="J319" s="31"/>
      <c r="K319" s="31"/>
      <c r="L319" s="31"/>
      <c r="M319" s="31"/>
      <c r="N319" s="31"/>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row>
    <row r="320" spans="1:50" ht="14.25" customHeight="1" x14ac:dyDescent="0.25">
      <c r="A320" s="21"/>
      <c r="B320" s="21"/>
      <c r="C320" s="31"/>
      <c r="D320" s="31"/>
      <c r="E320" s="31"/>
      <c r="F320" s="31"/>
      <c r="G320" s="31"/>
      <c r="H320" s="31"/>
      <c r="I320" s="31"/>
      <c r="J320" s="31"/>
      <c r="K320" s="31"/>
      <c r="L320" s="31"/>
      <c r="M320" s="31"/>
      <c r="N320" s="31"/>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row>
    <row r="321" spans="1:50" ht="14.25" customHeight="1" x14ac:dyDescent="0.25">
      <c r="A321" s="21"/>
      <c r="B321" s="21"/>
      <c r="C321" s="31"/>
      <c r="D321" s="31"/>
      <c r="E321" s="31"/>
      <c r="F321" s="31"/>
      <c r="G321" s="31"/>
      <c r="H321" s="31"/>
      <c r="I321" s="31"/>
      <c r="J321" s="31"/>
      <c r="K321" s="31"/>
      <c r="L321" s="31"/>
      <c r="M321" s="31"/>
      <c r="N321" s="31"/>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row>
    <row r="322" spans="1:50" ht="14.25" customHeight="1" x14ac:dyDescent="0.25">
      <c r="A322" s="21"/>
      <c r="B322" s="21"/>
      <c r="C322" s="31"/>
      <c r="D322" s="31"/>
      <c r="E322" s="31"/>
      <c r="F322" s="31"/>
      <c r="G322" s="31"/>
      <c r="H322" s="31"/>
      <c r="I322" s="31"/>
      <c r="J322" s="31"/>
      <c r="K322" s="31"/>
      <c r="L322" s="31"/>
      <c r="M322" s="31"/>
      <c r="N322" s="31"/>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row>
    <row r="323" spans="1:50" ht="14.25" customHeight="1" x14ac:dyDescent="0.25">
      <c r="A323" s="21"/>
      <c r="B323" s="21"/>
      <c r="C323" s="31"/>
      <c r="D323" s="31"/>
      <c r="E323" s="31"/>
      <c r="F323" s="31"/>
      <c r="G323" s="31"/>
      <c r="H323" s="31"/>
      <c r="I323" s="31"/>
      <c r="J323" s="31"/>
      <c r="K323" s="31"/>
      <c r="L323" s="31"/>
      <c r="M323" s="31"/>
      <c r="N323" s="31"/>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row>
    <row r="324" spans="1:50" ht="14.25" customHeight="1" x14ac:dyDescent="0.25">
      <c r="A324" s="21"/>
      <c r="B324" s="21"/>
      <c r="C324" s="31"/>
      <c r="D324" s="31"/>
      <c r="E324" s="31"/>
      <c r="F324" s="31"/>
      <c r="G324" s="31"/>
      <c r="H324" s="31"/>
      <c r="I324" s="31"/>
      <c r="J324" s="31"/>
      <c r="K324" s="31"/>
      <c r="L324" s="31"/>
      <c r="M324" s="31"/>
      <c r="N324" s="31"/>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row>
    <row r="325" spans="1:50" ht="14.25" customHeight="1" x14ac:dyDescent="0.25">
      <c r="A325" s="21"/>
      <c r="B325" s="21"/>
      <c r="C325" s="31"/>
      <c r="D325" s="31"/>
      <c r="E325" s="31"/>
      <c r="F325" s="31"/>
      <c r="G325" s="31"/>
      <c r="H325" s="31"/>
      <c r="I325" s="31"/>
      <c r="J325" s="31"/>
      <c r="K325" s="31"/>
      <c r="L325" s="31"/>
      <c r="M325" s="31"/>
      <c r="N325" s="31"/>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row>
    <row r="326" spans="1:50" ht="14.25" customHeight="1" x14ac:dyDescent="0.25">
      <c r="A326" s="21"/>
      <c r="B326" s="21"/>
      <c r="C326" s="31"/>
      <c r="D326" s="31"/>
      <c r="E326" s="31"/>
      <c r="F326" s="31"/>
      <c r="G326" s="31"/>
      <c r="H326" s="31"/>
      <c r="I326" s="31"/>
      <c r="J326" s="31"/>
      <c r="K326" s="31"/>
      <c r="L326" s="31"/>
      <c r="M326" s="31"/>
      <c r="N326" s="31"/>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row>
    <row r="327" spans="1:50" ht="14.25" customHeight="1" x14ac:dyDescent="0.25">
      <c r="A327" s="21"/>
      <c r="B327" s="21"/>
      <c r="C327" s="31"/>
      <c r="D327" s="31"/>
      <c r="E327" s="31"/>
      <c r="F327" s="31"/>
      <c r="G327" s="31"/>
      <c r="H327" s="31"/>
      <c r="I327" s="31"/>
      <c r="J327" s="31"/>
      <c r="K327" s="31"/>
      <c r="L327" s="31"/>
      <c r="M327" s="31"/>
      <c r="N327" s="31"/>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row>
    <row r="328" spans="1:50" ht="14.25" customHeight="1" x14ac:dyDescent="0.25">
      <c r="A328" s="21"/>
      <c r="B328" s="21"/>
      <c r="C328" s="31"/>
      <c r="D328" s="31"/>
      <c r="E328" s="31"/>
      <c r="F328" s="31"/>
      <c r="G328" s="31"/>
      <c r="H328" s="31"/>
      <c r="I328" s="31"/>
      <c r="J328" s="31"/>
      <c r="K328" s="31"/>
      <c r="L328" s="31"/>
      <c r="M328" s="31"/>
      <c r="N328" s="31"/>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row>
    <row r="329" spans="1:50" ht="14.25" customHeight="1" x14ac:dyDescent="0.25">
      <c r="A329" s="21"/>
      <c r="B329" s="21"/>
      <c r="C329" s="31"/>
      <c r="D329" s="31"/>
      <c r="E329" s="31"/>
      <c r="F329" s="31"/>
      <c r="G329" s="31"/>
      <c r="H329" s="31"/>
      <c r="I329" s="31"/>
      <c r="J329" s="31"/>
      <c r="K329" s="31"/>
      <c r="L329" s="31"/>
      <c r="M329" s="31"/>
      <c r="N329" s="31"/>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row>
    <row r="330" spans="1:50" ht="14.25" customHeight="1" x14ac:dyDescent="0.25">
      <c r="A330" s="21"/>
      <c r="B330" s="21"/>
      <c r="C330" s="31"/>
      <c r="D330" s="31"/>
      <c r="E330" s="31"/>
      <c r="F330" s="31"/>
      <c r="G330" s="31"/>
      <c r="H330" s="31"/>
      <c r="I330" s="31"/>
      <c r="J330" s="31"/>
      <c r="K330" s="31"/>
      <c r="L330" s="31"/>
      <c r="M330" s="31"/>
      <c r="N330" s="31"/>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row>
    <row r="331" spans="1:50" ht="14.25" customHeight="1" x14ac:dyDescent="0.25">
      <c r="A331" s="21"/>
      <c r="B331" s="21"/>
      <c r="C331" s="31"/>
      <c r="D331" s="31"/>
      <c r="E331" s="31"/>
      <c r="F331" s="31"/>
      <c r="G331" s="31"/>
      <c r="H331" s="31"/>
      <c r="I331" s="31"/>
      <c r="J331" s="31"/>
      <c r="K331" s="31"/>
      <c r="L331" s="31"/>
      <c r="M331" s="31"/>
      <c r="N331" s="31"/>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row>
    <row r="332" spans="1:50" ht="14.25" customHeight="1" x14ac:dyDescent="0.25">
      <c r="A332" s="21"/>
      <c r="B332" s="21"/>
      <c r="C332" s="31"/>
      <c r="D332" s="31"/>
      <c r="E332" s="31"/>
      <c r="F332" s="31"/>
      <c r="G332" s="31"/>
      <c r="H332" s="31"/>
      <c r="I332" s="31"/>
      <c r="J332" s="31"/>
      <c r="K332" s="31"/>
      <c r="L332" s="31"/>
      <c r="M332" s="31"/>
      <c r="N332" s="31"/>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row>
    <row r="333" spans="1:50" ht="14.25" customHeight="1" x14ac:dyDescent="0.25">
      <c r="A333" s="21"/>
      <c r="B333" s="21"/>
      <c r="C333" s="31"/>
      <c r="D333" s="31"/>
      <c r="E333" s="31"/>
      <c r="F333" s="31"/>
      <c r="G333" s="31"/>
      <c r="H333" s="31"/>
      <c r="I333" s="31"/>
      <c r="J333" s="31"/>
      <c r="K333" s="31"/>
      <c r="L333" s="31"/>
      <c r="M333" s="31"/>
      <c r="N333" s="31"/>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row>
    <row r="334" spans="1:50" ht="14.25" customHeight="1" x14ac:dyDescent="0.25">
      <c r="A334" s="21"/>
      <c r="B334" s="21"/>
      <c r="C334" s="31"/>
      <c r="D334" s="31"/>
      <c r="E334" s="31"/>
      <c r="F334" s="31"/>
      <c r="G334" s="31"/>
      <c r="H334" s="31"/>
      <c r="I334" s="31"/>
      <c r="J334" s="31"/>
      <c r="K334" s="31"/>
      <c r="L334" s="31"/>
      <c r="M334" s="31"/>
      <c r="N334" s="31"/>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row>
    <row r="335" spans="1:50" ht="14.25" customHeight="1" x14ac:dyDescent="0.25">
      <c r="A335" s="21"/>
      <c r="B335" s="21"/>
      <c r="C335" s="31"/>
      <c r="D335" s="31"/>
      <c r="E335" s="31"/>
      <c r="F335" s="31"/>
      <c r="G335" s="31"/>
      <c r="H335" s="31"/>
      <c r="I335" s="31"/>
      <c r="J335" s="31"/>
      <c r="K335" s="31"/>
      <c r="L335" s="31"/>
      <c r="M335" s="31"/>
      <c r="N335" s="31"/>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row>
    <row r="336" spans="1:50" ht="14.25" customHeight="1" x14ac:dyDescent="0.25">
      <c r="A336" s="21"/>
      <c r="B336" s="21"/>
      <c r="C336" s="31"/>
      <c r="D336" s="31"/>
      <c r="E336" s="31"/>
      <c r="F336" s="31"/>
      <c r="G336" s="31"/>
      <c r="H336" s="31"/>
      <c r="I336" s="31"/>
      <c r="J336" s="31"/>
      <c r="K336" s="31"/>
      <c r="L336" s="31"/>
      <c r="M336" s="31"/>
      <c r="N336" s="31"/>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row>
    <row r="337" spans="1:50" ht="14.25" customHeight="1" x14ac:dyDescent="0.25">
      <c r="A337" s="21"/>
      <c r="B337" s="21"/>
      <c r="C337" s="31"/>
      <c r="D337" s="31"/>
      <c r="E337" s="31"/>
      <c r="F337" s="31"/>
      <c r="G337" s="31"/>
      <c r="H337" s="31"/>
      <c r="I337" s="31"/>
      <c r="J337" s="31"/>
      <c r="K337" s="31"/>
      <c r="L337" s="31"/>
      <c r="M337" s="31"/>
      <c r="N337" s="31"/>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row>
    <row r="338" spans="1:50" ht="14.25" customHeight="1" x14ac:dyDescent="0.25">
      <c r="A338" s="21"/>
      <c r="B338" s="21"/>
      <c r="C338" s="31"/>
      <c r="D338" s="31"/>
      <c r="E338" s="31"/>
      <c r="F338" s="31"/>
      <c r="G338" s="31"/>
      <c r="H338" s="31"/>
      <c r="I338" s="31"/>
      <c r="J338" s="31"/>
      <c r="K338" s="31"/>
      <c r="L338" s="31"/>
      <c r="M338" s="31"/>
      <c r="N338" s="31"/>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row>
    <row r="339" spans="1:50" ht="14.25" customHeight="1" x14ac:dyDescent="0.25">
      <c r="A339" s="21"/>
      <c r="B339" s="21"/>
      <c r="C339" s="31"/>
      <c r="D339" s="31"/>
      <c r="E339" s="31"/>
      <c r="F339" s="31"/>
      <c r="G339" s="31"/>
      <c r="H339" s="31"/>
      <c r="I339" s="31"/>
      <c r="J339" s="31"/>
      <c r="K339" s="31"/>
      <c r="L339" s="31"/>
      <c r="M339" s="31"/>
      <c r="N339" s="31"/>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row>
    <row r="340" spans="1:50" ht="14.25" customHeight="1" x14ac:dyDescent="0.25">
      <c r="A340" s="21"/>
      <c r="B340" s="21"/>
      <c r="C340" s="31"/>
      <c r="D340" s="31"/>
      <c r="E340" s="31"/>
      <c r="F340" s="31"/>
      <c r="G340" s="31"/>
      <c r="H340" s="31"/>
      <c r="I340" s="31"/>
      <c r="J340" s="31"/>
      <c r="K340" s="31"/>
      <c r="L340" s="31"/>
      <c r="M340" s="31"/>
      <c r="N340" s="31"/>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row>
    <row r="341" spans="1:50" ht="14.25" customHeight="1" x14ac:dyDescent="0.25">
      <c r="A341" s="21"/>
      <c r="B341" s="21"/>
      <c r="C341" s="31"/>
      <c r="D341" s="31"/>
      <c r="E341" s="31"/>
      <c r="F341" s="31"/>
      <c r="G341" s="31"/>
      <c r="H341" s="31"/>
      <c r="I341" s="31"/>
      <c r="J341" s="31"/>
      <c r="K341" s="31"/>
      <c r="L341" s="31"/>
      <c r="M341" s="31"/>
      <c r="N341" s="31"/>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row>
    <row r="342" spans="1:50" ht="14.25" customHeight="1" x14ac:dyDescent="0.25">
      <c r="A342" s="21"/>
      <c r="B342" s="21"/>
      <c r="C342" s="31"/>
      <c r="D342" s="31"/>
      <c r="E342" s="31"/>
      <c r="F342" s="31"/>
      <c r="G342" s="31"/>
      <c r="H342" s="31"/>
      <c r="I342" s="31"/>
      <c r="J342" s="31"/>
      <c r="K342" s="31"/>
      <c r="L342" s="31"/>
      <c r="M342" s="31"/>
      <c r="N342" s="31"/>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row>
    <row r="343" spans="1:50" ht="14.25" customHeight="1" x14ac:dyDescent="0.25">
      <c r="A343" s="21"/>
      <c r="B343" s="21"/>
      <c r="C343" s="31"/>
      <c r="D343" s="31"/>
      <c r="E343" s="31"/>
      <c r="F343" s="31"/>
      <c r="G343" s="31"/>
      <c r="H343" s="31"/>
      <c r="I343" s="31"/>
      <c r="J343" s="31"/>
      <c r="K343" s="31"/>
      <c r="L343" s="31"/>
      <c r="M343" s="31"/>
      <c r="N343" s="31"/>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row>
    <row r="344" spans="1:50" ht="14.25" customHeight="1" x14ac:dyDescent="0.25">
      <c r="A344" s="21"/>
      <c r="B344" s="21"/>
      <c r="C344" s="31"/>
      <c r="D344" s="31"/>
      <c r="E344" s="31"/>
      <c r="F344" s="31"/>
      <c r="G344" s="31"/>
      <c r="H344" s="31"/>
      <c r="I344" s="31"/>
      <c r="J344" s="31"/>
      <c r="K344" s="31"/>
      <c r="L344" s="31"/>
      <c r="M344" s="31"/>
      <c r="N344" s="31"/>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row>
    <row r="345" spans="1:50" ht="14.25" customHeight="1" x14ac:dyDescent="0.25">
      <c r="A345" s="21"/>
      <c r="B345" s="21"/>
      <c r="C345" s="31"/>
      <c r="D345" s="31"/>
      <c r="E345" s="31"/>
      <c r="F345" s="31"/>
      <c r="G345" s="31"/>
      <c r="H345" s="31"/>
      <c r="I345" s="31"/>
      <c r="J345" s="31"/>
      <c r="K345" s="31"/>
      <c r="L345" s="31"/>
      <c r="M345" s="31"/>
      <c r="N345" s="31"/>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row>
    <row r="346" spans="1:50" ht="14.25" customHeight="1" x14ac:dyDescent="0.25">
      <c r="A346" s="21"/>
      <c r="B346" s="21"/>
      <c r="C346" s="31"/>
      <c r="D346" s="31"/>
      <c r="E346" s="31"/>
      <c r="F346" s="31"/>
      <c r="G346" s="31"/>
      <c r="H346" s="31"/>
      <c r="I346" s="31"/>
      <c r="J346" s="31"/>
      <c r="K346" s="31"/>
      <c r="L346" s="31"/>
      <c r="M346" s="31"/>
      <c r="N346" s="31"/>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row>
    <row r="347" spans="1:50" ht="14.25" customHeight="1" x14ac:dyDescent="0.25">
      <c r="A347" s="21"/>
      <c r="B347" s="21"/>
      <c r="C347" s="31"/>
      <c r="D347" s="31"/>
      <c r="E347" s="31"/>
      <c r="F347" s="31"/>
      <c r="G347" s="31"/>
      <c r="H347" s="31"/>
      <c r="I347" s="31"/>
      <c r="J347" s="31"/>
      <c r="K347" s="31"/>
      <c r="L347" s="31"/>
      <c r="M347" s="31"/>
      <c r="N347" s="31"/>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row>
    <row r="348" spans="1:50" ht="14.25" customHeight="1" x14ac:dyDescent="0.25">
      <c r="A348" s="21"/>
      <c r="B348" s="21"/>
      <c r="C348" s="31"/>
      <c r="D348" s="31"/>
      <c r="E348" s="31"/>
      <c r="F348" s="31"/>
      <c r="G348" s="31"/>
      <c r="H348" s="31"/>
      <c r="I348" s="31"/>
      <c r="J348" s="31"/>
      <c r="K348" s="31"/>
      <c r="L348" s="31"/>
      <c r="M348" s="31"/>
      <c r="N348" s="31"/>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row>
    <row r="349" spans="1:50" ht="14.25" customHeight="1" x14ac:dyDescent="0.25">
      <c r="A349" s="21"/>
      <c r="B349" s="21"/>
      <c r="C349" s="31"/>
      <c r="D349" s="31"/>
      <c r="E349" s="31"/>
      <c r="F349" s="31"/>
      <c r="G349" s="31"/>
      <c r="H349" s="31"/>
      <c r="I349" s="31"/>
      <c r="J349" s="31"/>
      <c r="K349" s="31"/>
      <c r="L349" s="31"/>
      <c r="M349" s="31"/>
      <c r="N349" s="31"/>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row>
    <row r="350" spans="1:50" ht="14.25" customHeight="1" x14ac:dyDescent="0.25">
      <c r="A350" s="21"/>
      <c r="B350" s="21"/>
      <c r="C350" s="31"/>
      <c r="D350" s="31"/>
      <c r="E350" s="31"/>
      <c r="F350" s="31"/>
      <c r="G350" s="31"/>
      <c r="H350" s="31"/>
      <c r="I350" s="31"/>
      <c r="J350" s="31"/>
      <c r="K350" s="31"/>
      <c r="L350" s="31"/>
      <c r="M350" s="31"/>
      <c r="N350" s="31"/>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row>
    <row r="351" spans="1:50" ht="14.25" customHeight="1" x14ac:dyDescent="0.25">
      <c r="A351" s="21"/>
      <c r="B351" s="21"/>
      <c r="C351" s="31"/>
      <c r="D351" s="31"/>
      <c r="E351" s="31"/>
      <c r="F351" s="31"/>
      <c r="G351" s="31"/>
      <c r="H351" s="31"/>
      <c r="I351" s="31"/>
      <c r="J351" s="31"/>
      <c r="K351" s="31"/>
      <c r="L351" s="31"/>
      <c r="M351" s="31"/>
      <c r="N351" s="31"/>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row>
    <row r="352" spans="1:50" ht="14.25" customHeight="1" x14ac:dyDescent="0.25">
      <c r="A352" s="21"/>
      <c r="B352" s="21"/>
      <c r="C352" s="31"/>
      <c r="D352" s="31"/>
      <c r="E352" s="31"/>
      <c r="F352" s="31"/>
      <c r="G352" s="31"/>
      <c r="H352" s="31"/>
      <c r="I352" s="31"/>
      <c r="J352" s="31"/>
      <c r="K352" s="31"/>
      <c r="L352" s="31"/>
      <c r="M352" s="31"/>
      <c r="N352" s="31"/>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row>
    <row r="353" spans="1:50" ht="14.25" customHeight="1" x14ac:dyDescent="0.25">
      <c r="A353" s="21"/>
      <c r="B353" s="21"/>
      <c r="C353" s="31"/>
      <c r="D353" s="31"/>
      <c r="E353" s="31"/>
      <c r="F353" s="31"/>
      <c r="G353" s="31"/>
      <c r="H353" s="31"/>
      <c r="I353" s="31"/>
      <c r="J353" s="31"/>
      <c r="K353" s="31"/>
      <c r="L353" s="31"/>
      <c r="M353" s="31"/>
      <c r="N353" s="31"/>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row>
    <row r="354" spans="1:50" ht="14.25" customHeight="1" x14ac:dyDescent="0.25">
      <c r="A354" s="21"/>
      <c r="B354" s="21"/>
      <c r="C354" s="31"/>
      <c r="D354" s="31"/>
      <c r="E354" s="31"/>
      <c r="F354" s="31"/>
      <c r="G354" s="31"/>
      <c r="H354" s="31"/>
      <c r="I354" s="31"/>
      <c r="J354" s="31"/>
      <c r="K354" s="31"/>
      <c r="L354" s="31"/>
      <c r="M354" s="31"/>
      <c r="N354" s="31"/>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row>
    <row r="355" spans="1:50" ht="14.25" customHeight="1" x14ac:dyDescent="0.25">
      <c r="A355" s="21"/>
      <c r="B355" s="21"/>
      <c r="C355" s="31"/>
      <c r="D355" s="31"/>
      <c r="E355" s="31"/>
      <c r="F355" s="31"/>
      <c r="G355" s="31"/>
      <c r="H355" s="31"/>
      <c r="I355" s="31"/>
      <c r="J355" s="31"/>
      <c r="K355" s="31"/>
      <c r="L355" s="31"/>
      <c r="M355" s="31"/>
      <c r="N355" s="31"/>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row>
    <row r="356" spans="1:50" ht="14.25" customHeight="1" x14ac:dyDescent="0.25">
      <c r="A356" s="21"/>
      <c r="B356" s="21"/>
      <c r="C356" s="31"/>
      <c r="D356" s="31"/>
      <c r="E356" s="31"/>
      <c r="F356" s="31"/>
      <c r="G356" s="31"/>
      <c r="H356" s="31"/>
      <c r="I356" s="31"/>
      <c r="J356" s="31"/>
      <c r="K356" s="31"/>
      <c r="L356" s="31"/>
      <c r="M356" s="31"/>
      <c r="N356" s="31"/>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row>
    <row r="357" spans="1:50" ht="14.25" customHeight="1" x14ac:dyDescent="0.25">
      <c r="A357" s="21"/>
      <c r="B357" s="21"/>
      <c r="C357" s="31"/>
      <c r="D357" s="31"/>
      <c r="E357" s="31"/>
      <c r="F357" s="31"/>
      <c r="G357" s="31"/>
      <c r="H357" s="31"/>
      <c r="I357" s="31"/>
      <c r="J357" s="31"/>
      <c r="K357" s="31"/>
      <c r="L357" s="31"/>
      <c r="M357" s="31"/>
      <c r="N357" s="31"/>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row>
    <row r="358" spans="1:50" ht="14.25" customHeight="1" x14ac:dyDescent="0.25">
      <c r="A358" s="21"/>
      <c r="B358" s="21"/>
      <c r="C358" s="31"/>
      <c r="D358" s="31"/>
      <c r="E358" s="31"/>
      <c r="F358" s="31"/>
      <c r="G358" s="31"/>
      <c r="H358" s="31"/>
      <c r="I358" s="31"/>
      <c r="J358" s="31"/>
      <c r="K358" s="31"/>
      <c r="L358" s="31"/>
      <c r="M358" s="31"/>
      <c r="N358" s="31"/>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0" ht="14.25" customHeight="1" x14ac:dyDescent="0.25">
      <c r="A359" s="21"/>
      <c r="B359" s="21"/>
      <c r="C359" s="31"/>
      <c r="D359" s="31"/>
      <c r="E359" s="31"/>
      <c r="F359" s="31"/>
      <c r="G359" s="31"/>
      <c r="H359" s="31"/>
      <c r="I359" s="31"/>
      <c r="J359" s="31"/>
      <c r="K359" s="31"/>
      <c r="L359" s="31"/>
      <c r="M359" s="31"/>
      <c r="N359" s="31"/>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row>
    <row r="360" spans="1:50" ht="14.25" customHeight="1" x14ac:dyDescent="0.25">
      <c r="A360" s="21"/>
      <c r="B360" s="21"/>
      <c r="C360" s="31"/>
      <c r="D360" s="31"/>
      <c r="E360" s="31"/>
      <c r="F360" s="31"/>
      <c r="G360" s="31"/>
      <c r="H360" s="31"/>
      <c r="I360" s="31"/>
      <c r="J360" s="31"/>
      <c r="K360" s="31"/>
      <c r="L360" s="31"/>
      <c r="M360" s="31"/>
      <c r="N360" s="31"/>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row>
    <row r="361" spans="1:50" ht="14.25" customHeight="1" x14ac:dyDescent="0.25">
      <c r="A361" s="21"/>
      <c r="B361" s="21"/>
      <c r="C361" s="31"/>
      <c r="D361" s="31"/>
      <c r="E361" s="31"/>
      <c r="F361" s="31"/>
      <c r="G361" s="31"/>
      <c r="H361" s="31"/>
      <c r="I361" s="31"/>
      <c r="J361" s="31"/>
      <c r="K361" s="31"/>
      <c r="L361" s="31"/>
      <c r="M361" s="31"/>
      <c r="N361" s="31"/>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row>
    <row r="362" spans="1:50" ht="14.25" customHeight="1" x14ac:dyDescent="0.25">
      <c r="A362" s="21"/>
      <c r="B362" s="21"/>
      <c r="C362" s="31"/>
      <c r="D362" s="31"/>
      <c r="E362" s="31"/>
      <c r="F362" s="31"/>
      <c r="G362" s="31"/>
      <c r="H362" s="31"/>
      <c r="I362" s="31"/>
      <c r="J362" s="31"/>
      <c r="K362" s="31"/>
      <c r="L362" s="31"/>
      <c r="M362" s="31"/>
      <c r="N362" s="31"/>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row>
    <row r="363" spans="1:50" ht="14.25" customHeight="1" x14ac:dyDescent="0.25">
      <c r="A363" s="21"/>
      <c r="B363" s="21"/>
      <c r="C363" s="31"/>
      <c r="D363" s="31"/>
      <c r="E363" s="31"/>
      <c r="F363" s="31"/>
      <c r="G363" s="31"/>
      <c r="H363" s="31"/>
      <c r="I363" s="31"/>
      <c r="J363" s="31"/>
      <c r="K363" s="31"/>
      <c r="L363" s="31"/>
      <c r="M363" s="31"/>
      <c r="N363" s="31"/>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row>
    <row r="364" spans="1:50" ht="14.25" customHeight="1" x14ac:dyDescent="0.25">
      <c r="A364" s="21"/>
      <c r="B364" s="21"/>
      <c r="C364" s="31"/>
      <c r="D364" s="31"/>
      <c r="E364" s="31"/>
      <c r="F364" s="31"/>
      <c r="G364" s="31"/>
      <c r="H364" s="31"/>
      <c r="I364" s="31"/>
      <c r="J364" s="31"/>
      <c r="K364" s="31"/>
      <c r="L364" s="31"/>
      <c r="M364" s="31"/>
      <c r="N364" s="31"/>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row>
    <row r="365" spans="1:50" ht="14.25" customHeight="1" x14ac:dyDescent="0.25">
      <c r="A365" s="21"/>
      <c r="B365" s="21"/>
      <c r="C365" s="31"/>
      <c r="D365" s="31"/>
      <c r="E365" s="31"/>
      <c r="F365" s="31"/>
      <c r="G365" s="31"/>
      <c r="H365" s="31"/>
      <c r="I365" s="31"/>
      <c r="J365" s="31"/>
      <c r="K365" s="31"/>
      <c r="L365" s="31"/>
      <c r="M365" s="31"/>
      <c r="N365" s="31"/>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row>
    <row r="366" spans="1:50" ht="14.25" customHeight="1" x14ac:dyDescent="0.25">
      <c r="A366" s="21"/>
      <c r="B366" s="21"/>
      <c r="C366" s="31"/>
      <c r="D366" s="31"/>
      <c r="E366" s="31"/>
      <c r="F366" s="31"/>
      <c r="G366" s="31"/>
      <c r="H366" s="31"/>
      <c r="I366" s="31"/>
      <c r="J366" s="31"/>
      <c r="K366" s="31"/>
      <c r="L366" s="31"/>
      <c r="M366" s="31"/>
      <c r="N366" s="31"/>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row>
    <row r="367" spans="1:50" ht="14.25" customHeight="1" x14ac:dyDescent="0.25">
      <c r="A367" s="21"/>
      <c r="B367" s="21"/>
      <c r="C367" s="31"/>
      <c r="D367" s="31"/>
      <c r="E367" s="31"/>
      <c r="F367" s="31"/>
      <c r="G367" s="31"/>
      <c r="H367" s="31"/>
      <c r="I367" s="31"/>
      <c r="J367" s="31"/>
      <c r="K367" s="31"/>
      <c r="L367" s="31"/>
      <c r="M367" s="31"/>
      <c r="N367" s="31"/>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row>
    <row r="368" spans="1:50" ht="14.25" customHeight="1" x14ac:dyDescent="0.25">
      <c r="A368" s="21"/>
      <c r="B368" s="21"/>
      <c r="C368" s="31"/>
      <c r="D368" s="31"/>
      <c r="E368" s="31"/>
      <c r="F368" s="31"/>
      <c r="G368" s="31"/>
      <c r="H368" s="31"/>
      <c r="I368" s="31"/>
      <c r="J368" s="31"/>
      <c r="K368" s="31"/>
      <c r="L368" s="31"/>
      <c r="M368" s="31"/>
      <c r="N368" s="31"/>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row>
    <row r="369" spans="1:50" ht="14.25" customHeight="1" x14ac:dyDescent="0.25">
      <c r="A369" s="21"/>
      <c r="B369" s="21"/>
      <c r="C369" s="31"/>
      <c r="D369" s="31"/>
      <c r="E369" s="31"/>
      <c r="F369" s="31"/>
      <c r="G369" s="31"/>
      <c r="H369" s="31"/>
      <c r="I369" s="31"/>
      <c r="J369" s="31"/>
      <c r="K369" s="31"/>
      <c r="L369" s="31"/>
      <c r="M369" s="31"/>
      <c r="N369" s="31"/>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row>
    <row r="370" spans="1:50" ht="14.25" customHeight="1" x14ac:dyDescent="0.25">
      <c r="A370" s="21"/>
      <c r="B370" s="21"/>
      <c r="C370" s="31"/>
      <c r="D370" s="31"/>
      <c r="E370" s="31"/>
      <c r="F370" s="31"/>
      <c r="G370" s="31"/>
      <c r="H370" s="31"/>
      <c r="I370" s="31"/>
      <c r="J370" s="31"/>
      <c r="K370" s="31"/>
      <c r="L370" s="31"/>
      <c r="M370" s="31"/>
      <c r="N370" s="31"/>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row>
    <row r="371" spans="1:50" ht="14.25" customHeight="1" x14ac:dyDescent="0.25">
      <c r="A371" s="21"/>
      <c r="B371" s="21"/>
      <c r="C371" s="31"/>
      <c r="D371" s="31"/>
      <c r="E371" s="31"/>
      <c r="F371" s="31"/>
      <c r="G371" s="31"/>
      <c r="H371" s="31"/>
      <c r="I371" s="31"/>
      <c r="J371" s="31"/>
      <c r="K371" s="31"/>
      <c r="L371" s="31"/>
      <c r="M371" s="31"/>
      <c r="N371" s="31"/>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row>
    <row r="372" spans="1:50" ht="14.25" customHeight="1" x14ac:dyDescent="0.25">
      <c r="A372" s="21"/>
      <c r="B372" s="21"/>
      <c r="C372" s="31"/>
      <c r="D372" s="31"/>
      <c r="E372" s="31"/>
      <c r="F372" s="31"/>
      <c r="G372" s="31"/>
      <c r="H372" s="31"/>
      <c r="I372" s="31"/>
      <c r="J372" s="31"/>
      <c r="K372" s="31"/>
      <c r="L372" s="31"/>
      <c r="M372" s="31"/>
      <c r="N372" s="31"/>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row>
    <row r="373" spans="1:50" ht="14.25" customHeight="1" x14ac:dyDescent="0.25">
      <c r="A373" s="21"/>
      <c r="B373" s="21"/>
      <c r="C373" s="31"/>
      <c r="D373" s="31"/>
      <c r="E373" s="31"/>
      <c r="F373" s="31"/>
      <c r="G373" s="31"/>
      <c r="H373" s="31"/>
      <c r="I373" s="31"/>
      <c r="J373" s="31"/>
      <c r="K373" s="31"/>
      <c r="L373" s="31"/>
      <c r="M373" s="31"/>
      <c r="N373" s="31"/>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row>
    <row r="374" spans="1:50" ht="14.25" customHeight="1" x14ac:dyDescent="0.25">
      <c r="A374" s="21"/>
      <c r="B374" s="21"/>
      <c r="C374" s="31"/>
      <c r="D374" s="31"/>
      <c r="E374" s="31"/>
      <c r="F374" s="31"/>
      <c r="G374" s="31"/>
      <c r="H374" s="31"/>
      <c r="I374" s="31"/>
      <c r="J374" s="31"/>
      <c r="K374" s="31"/>
      <c r="L374" s="31"/>
      <c r="M374" s="31"/>
      <c r="N374" s="31"/>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row>
    <row r="375" spans="1:50" ht="14.25" customHeight="1" x14ac:dyDescent="0.25">
      <c r="A375" s="21"/>
      <c r="B375" s="21"/>
      <c r="C375" s="31"/>
      <c r="D375" s="31"/>
      <c r="E375" s="31"/>
      <c r="F375" s="31"/>
      <c r="G375" s="31"/>
      <c r="H375" s="31"/>
      <c r="I375" s="31"/>
      <c r="J375" s="31"/>
      <c r="K375" s="31"/>
      <c r="L375" s="31"/>
      <c r="M375" s="31"/>
      <c r="N375" s="31"/>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row>
    <row r="376" spans="1:50" ht="14.25" customHeight="1" x14ac:dyDescent="0.25">
      <c r="A376" s="21"/>
      <c r="B376" s="21"/>
      <c r="C376" s="31"/>
      <c r="D376" s="31"/>
      <c r="E376" s="31"/>
      <c r="F376" s="31"/>
      <c r="G376" s="31"/>
      <c r="H376" s="31"/>
      <c r="I376" s="31"/>
      <c r="J376" s="31"/>
      <c r="K376" s="31"/>
      <c r="L376" s="31"/>
      <c r="M376" s="31"/>
      <c r="N376" s="31"/>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row>
    <row r="377" spans="1:50" ht="14.25" customHeight="1" x14ac:dyDescent="0.25">
      <c r="A377" s="21"/>
      <c r="B377" s="21"/>
      <c r="C377" s="31"/>
      <c r="D377" s="31"/>
      <c r="E377" s="31"/>
      <c r="F377" s="31"/>
      <c r="G377" s="31"/>
      <c r="H377" s="31"/>
      <c r="I377" s="31"/>
      <c r="J377" s="31"/>
      <c r="K377" s="31"/>
      <c r="L377" s="31"/>
      <c r="M377" s="31"/>
      <c r="N377" s="31"/>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row>
    <row r="378" spans="1:50" ht="14.25" customHeight="1" x14ac:dyDescent="0.25">
      <c r="A378" s="21"/>
      <c r="B378" s="21"/>
      <c r="C378" s="31"/>
      <c r="D378" s="31"/>
      <c r="E378" s="31"/>
      <c r="F378" s="31"/>
      <c r="G378" s="31"/>
      <c r="H378" s="31"/>
      <c r="I378" s="31"/>
      <c r="J378" s="31"/>
      <c r="K378" s="31"/>
      <c r="L378" s="31"/>
      <c r="M378" s="31"/>
      <c r="N378" s="31"/>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row>
    <row r="379" spans="1:50" ht="14.25" customHeight="1" x14ac:dyDescent="0.25">
      <c r="A379" s="21"/>
      <c r="B379" s="21"/>
      <c r="C379" s="31"/>
      <c r="D379" s="31"/>
      <c r="E379" s="31"/>
      <c r="F379" s="31"/>
      <c r="G379" s="31"/>
      <c r="H379" s="31"/>
      <c r="I379" s="31"/>
      <c r="J379" s="31"/>
      <c r="K379" s="31"/>
      <c r="L379" s="31"/>
      <c r="M379" s="31"/>
      <c r="N379" s="31"/>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row>
    <row r="380" spans="1:50" ht="14.25" customHeight="1" x14ac:dyDescent="0.25">
      <c r="A380" s="21"/>
      <c r="B380" s="21"/>
      <c r="C380" s="31"/>
      <c r="D380" s="31"/>
      <c r="E380" s="31"/>
      <c r="F380" s="31"/>
      <c r="G380" s="31"/>
      <c r="H380" s="31"/>
      <c r="I380" s="31"/>
      <c r="J380" s="31"/>
      <c r="K380" s="31"/>
      <c r="L380" s="31"/>
      <c r="M380" s="31"/>
      <c r="N380" s="31"/>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row>
    <row r="381" spans="1:50" ht="14.25" customHeight="1" x14ac:dyDescent="0.25">
      <c r="A381" s="21"/>
      <c r="B381" s="21"/>
      <c r="C381" s="31"/>
      <c r="D381" s="31"/>
      <c r="E381" s="31"/>
      <c r="F381" s="31"/>
      <c r="G381" s="31"/>
      <c r="H381" s="31"/>
      <c r="I381" s="31"/>
      <c r="J381" s="31"/>
      <c r="K381" s="31"/>
      <c r="L381" s="31"/>
      <c r="M381" s="31"/>
      <c r="N381" s="31"/>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row>
    <row r="382" spans="1:50" ht="14.25" customHeight="1" x14ac:dyDescent="0.25">
      <c r="A382" s="21"/>
      <c r="B382" s="21"/>
      <c r="C382" s="31"/>
      <c r="D382" s="31"/>
      <c r="E382" s="31"/>
      <c r="F382" s="31"/>
      <c r="G382" s="31"/>
      <c r="H382" s="31"/>
      <c r="I382" s="31"/>
      <c r="J382" s="31"/>
      <c r="K382" s="31"/>
      <c r="L382" s="31"/>
      <c r="M382" s="31"/>
      <c r="N382" s="31"/>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row>
    <row r="383" spans="1:50" ht="14.25" customHeight="1" x14ac:dyDescent="0.25">
      <c r="A383" s="21"/>
      <c r="B383" s="21"/>
      <c r="C383" s="31"/>
      <c r="D383" s="31"/>
      <c r="E383" s="31"/>
      <c r="F383" s="31"/>
      <c r="G383" s="31"/>
      <c r="H383" s="31"/>
      <c r="I383" s="31"/>
      <c r="J383" s="31"/>
      <c r="K383" s="31"/>
      <c r="L383" s="31"/>
      <c r="M383" s="31"/>
      <c r="N383" s="31"/>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row>
    <row r="384" spans="1:50" ht="14.25" customHeight="1" x14ac:dyDescent="0.25">
      <c r="A384" s="21"/>
      <c r="B384" s="21"/>
      <c r="C384" s="31"/>
      <c r="D384" s="31"/>
      <c r="E384" s="31"/>
      <c r="F384" s="31"/>
      <c r="G384" s="31"/>
      <c r="H384" s="31"/>
      <c r="I384" s="31"/>
      <c r="J384" s="31"/>
      <c r="K384" s="31"/>
      <c r="L384" s="31"/>
      <c r="M384" s="31"/>
      <c r="N384" s="31"/>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row>
    <row r="385" spans="1:50" ht="14.25" customHeight="1" x14ac:dyDescent="0.25">
      <c r="A385" s="21"/>
      <c r="B385" s="21"/>
      <c r="C385" s="31"/>
      <c r="D385" s="31"/>
      <c r="E385" s="31"/>
      <c r="F385" s="31"/>
      <c r="G385" s="31"/>
      <c r="H385" s="31"/>
      <c r="I385" s="31"/>
      <c r="J385" s="31"/>
      <c r="K385" s="31"/>
      <c r="L385" s="31"/>
      <c r="M385" s="31"/>
      <c r="N385" s="31"/>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row>
    <row r="386" spans="1:50" ht="14.25" customHeight="1" x14ac:dyDescent="0.25">
      <c r="A386" s="21"/>
      <c r="B386" s="21"/>
      <c r="C386" s="31"/>
      <c r="D386" s="31"/>
      <c r="E386" s="31"/>
      <c r="F386" s="31"/>
      <c r="G386" s="31"/>
      <c r="H386" s="31"/>
      <c r="I386" s="31"/>
      <c r="J386" s="31"/>
      <c r="K386" s="31"/>
      <c r="L386" s="31"/>
      <c r="M386" s="31"/>
      <c r="N386" s="31"/>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row>
    <row r="387" spans="1:50" ht="14.25" customHeight="1" x14ac:dyDescent="0.25">
      <c r="A387" s="21"/>
      <c r="B387" s="21"/>
      <c r="C387" s="31"/>
      <c r="D387" s="31"/>
      <c r="E387" s="31"/>
      <c r="F387" s="31"/>
      <c r="G387" s="31"/>
      <c r="H387" s="31"/>
      <c r="I387" s="31"/>
      <c r="J387" s="31"/>
      <c r="K387" s="31"/>
      <c r="L387" s="31"/>
      <c r="M387" s="31"/>
      <c r="N387" s="31"/>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row>
    <row r="388" spans="1:50" ht="14.25" customHeight="1" x14ac:dyDescent="0.25">
      <c r="A388" s="21"/>
      <c r="B388" s="21"/>
      <c r="C388" s="31"/>
      <c r="D388" s="31"/>
      <c r="E388" s="31"/>
      <c r="F388" s="31"/>
      <c r="G388" s="31"/>
      <c r="H388" s="31"/>
      <c r="I388" s="31"/>
      <c r="J388" s="31"/>
      <c r="K388" s="31"/>
      <c r="L388" s="31"/>
      <c r="M388" s="31"/>
      <c r="N388" s="31"/>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row>
    <row r="389" spans="1:50" ht="14.25" customHeight="1" x14ac:dyDescent="0.25">
      <c r="A389" s="21"/>
      <c r="B389" s="21"/>
      <c r="C389" s="31"/>
      <c r="D389" s="31"/>
      <c r="E389" s="31"/>
      <c r="F389" s="31"/>
      <c r="G389" s="31"/>
      <c r="H389" s="31"/>
      <c r="I389" s="31"/>
      <c r="J389" s="31"/>
      <c r="K389" s="31"/>
      <c r="L389" s="31"/>
      <c r="M389" s="31"/>
      <c r="N389" s="31"/>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row>
    <row r="390" spans="1:50" ht="14.25" customHeight="1" x14ac:dyDescent="0.25">
      <c r="A390" s="21"/>
      <c r="B390" s="21"/>
      <c r="C390" s="31"/>
      <c r="D390" s="31"/>
      <c r="E390" s="31"/>
      <c r="F390" s="31"/>
      <c r="G390" s="31"/>
      <c r="H390" s="31"/>
      <c r="I390" s="31"/>
      <c r="J390" s="31"/>
      <c r="K390" s="31"/>
      <c r="L390" s="31"/>
      <c r="M390" s="31"/>
      <c r="N390" s="31"/>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row>
    <row r="391" spans="1:50" ht="14.25" customHeight="1" x14ac:dyDescent="0.25">
      <c r="A391" s="21"/>
      <c r="B391" s="21"/>
      <c r="C391" s="31"/>
      <c r="D391" s="31"/>
      <c r="E391" s="31"/>
      <c r="F391" s="31"/>
      <c r="G391" s="31"/>
      <c r="H391" s="31"/>
      <c r="I391" s="31"/>
      <c r="J391" s="31"/>
      <c r="K391" s="31"/>
      <c r="L391" s="31"/>
      <c r="M391" s="31"/>
      <c r="N391" s="31"/>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row>
    <row r="392" spans="1:50" ht="14.25" customHeight="1" x14ac:dyDescent="0.25">
      <c r="A392" s="21"/>
      <c r="B392" s="21"/>
      <c r="C392" s="31"/>
      <c r="D392" s="31"/>
      <c r="E392" s="31"/>
      <c r="F392" s="31"/>
      <c r="G392" s="31"/>
      <c r="H392" s="31"/>
      <c r="I392" s="31"/>
      <c r="J392" s="31"/>
      <c r="K392" s="31"/>
      <c r="L392" s="31"/>
      <c r="M392" s="31"/>
      <c r="N392" s="31"/>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row>
    <row r="393" spans="1:50" ht="14.25" customHeight="1" x14ac:dyDescent="0.25">
      <c r="A393" s="21"/>
      <c r="B393" s="21"/>
      <c r="C393" s="31"/>
      <c r="D393" s="31"/>
      <c r="E393" s="31"/>
      <c r="F393" s="31"/>
      <c r="G393" s="31"/>
      <c r="H393" s="31"/>
      <c r="I393" s="31"/>
      <c r="J393" s="31"/>
      <c r="K393" s="31"/>
      <c r="L393" s="31"/>
      <c r="M393" s="31"/>
      <c r="N393" s="31"/>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row>
    <row r="394" spans="1:50" ht="14.25" customHeight="1" x14ac:dyDescent="0.25">
      <c r="A394" s="21"/>
      <c r="B394" s="21"/>
      <c r="C394" s="31"/>
      <c r="D394" s="31"/>
      <c r="E394" s="31"/>
      <c r="F394" s="31"/>
      <c r="G394" s="31"/>
      <c r="H394" s="31"/>
      <c r="I394" s="31"/>
      <c r="J394" s="31"/>
      <c r="K394" s="31"/>
      <c r="L394" s="31"/>
      <c r="M394" s="31"/>
      <c r="N394" s="31"/>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row>
    <row r="395" spans="1:50" ht="14.25" customHeight="1" x14ac:dyDescent="0.25">
      <c r="A395" s="21"/>
      <c r="B395" s="21"/>
      <c r="C395" s="31"/>
      <c r="D395" s="31"/>
      <c r="E395" s="31"/>
      <c r="F395" s="31"/>
      <c r="G395" s="31"/>
      <c r="H395" s="31"/>
      <c r="I395" s="31"/>
      <c r="J395" s="31"/>
      <c r="K395" s="31"/>
      <c r="L395" s="31"/>
      <c r="M395" s="31"/>
      <c r="N395" s="31"/>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row>
    <row r="396" spans="1:50" ht="14.25" customHeight="1" x14ac:dyDescent="0.25">
      <c r="A396" s="21"/>
      <c r="B396" s="21"/>
      <c r="C396" s="31"/>
      <c r="D396" s="31"/>
      <c r="E396" s="31"/>
      <c r="F396" s="31"/>
      <c r="G396" s="31"/>
      <c r="H396" s="31"/>
      <c r="I396" s="31"/>
      <c r="J396" s="31"/>
      <c r="K396" s="31"/>
      <c r="L396" s="31"/>
      <c r="M396" s="31"/>
      <c r="N396" s="31"/>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row>
    <row r="397" spans="1:50" ht="14.25" customHeight="1" x14ac:dyDescent="0.25">
      <c r="A397" s="21"/>
      <c r="B397" s="21"/>
      <c r="C397" s="31"/>
      <c r="D397" s="31"/>
      <c r="E397" s="31"/>
      <c r="F397" s="31"/>
      <c r="G397" s="31"/>
      <c r="H397" s="31"/>
      <c r="I397" s="31"/>
      <c r="J397" s="31"/>
      <c r="K397" s="31"/>
      <c r="L397" s="31"/>
      <c r="M397" s="31"/>
      <c r="N397" s="31"/>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row>
    <row r="398" spans="1:50" ht="14.25" customHeight="1" x14ac:dyDescent="0.25">
      <c r="A398" s="21"/>
      <c r="B398" s="21"/>
      <c r="C398" s="31"/>
      <c r="D398" s="31"/>
      <c r="E398" s="31"/>
      <c r="F398" s="31"/>
      <c r="G398" s="31"/>
      <c r="H398" s="31"/>
      <c r="I398" s="31"/>
      <c r="J398" s="31"/>
      <c r="K398" s="31"/>
      <c r="L398" s="31"/>
      <c r="M398" s="31"/>
      <c r="N398" s="31"/>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row>
    <row r="399" spans="1:50" ht="14.25" customHeight="1" x14ac:dyDescent="0.25">
      <c r="A399" s="21"/>
      <c r="B399" s="21"/>
      <c r="C399" s="31"/>
      <c r="D399" s="31"/>
      <c r="E399" s="31"/>
      <c r="F399" s="31"/>
      <c r="G399" s="31"/>
      <c r="H399" s="31"/>
      <c r="I399" s="31"/>
      <c r="J399" s="31"/>
      <c r="K399" s="31"/>
      <c r="L399" s="31"/>
      <c r="M399" s="31"/>
      <c r="N399" s="31"/>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row>
    <row r="400" spans="1:50" ht="14.25" customHeight="1" x14ac:dyDescent="0.25">
      <c r="A400" s="21"/>
      <c r="B400" s="21"/>
      <c r="C400" s="31"/>
      <c r="D400" s="31"/>
      <c r="E400" s="31"/>
      <c r="F400" s="31"/>
      <c r="G400" s="31"/>
      <c r="H400" s="31"/>
      <c r="I400" s="31"/>
      <c r="J400" s="31"/>
      <c r="K400" s="31"/>
      <c r="L400" s="31"/>
      <c r="M400" s="31"/>
      <c r="N400" s="31"/>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row>
    <row r="401" spans="1:50" ht="14.25" customHeight="1" x14ac:dyDescent="0.25">
      <c r="A401" s="21"/>
      <c r="B401" s="21"/>
      <c r="C401" s="31"/>
      <c r="D401" s="31"/>
      <c r="E401" s="31"/>
      <c r="F401" s="31"/>
      <c r="G401" s="31"/>
      <c r="H401" s="31"/>
      <c r="I401" s="31"/>
      <c r="J401" s="31"/>
      <c r="K401" s="31"/>
      <c r="L401" s="31"/>
      <c r="M401" s="31"/>
      <c r="N401" s="31"/>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row>
    <row r="402" spans="1:50" ht="14.25" customHeight="1" x14ac:dyDescent="0.25">
      <c r="A402" s="21"/>
      <c r="B402" s="21"/>
      <c r="C402" s="31"/>
      <c r="D402" s="31"/>
      <c r="E402" s="31"/>
      <c r="F402" s="31"/>
      <c r="G402" s="31"/>
      <c r="H402" s="31"/>
      <c r="I402" s="31"/>
      <c r="J402" s="31"/>
      <c r="K402" s="31"/>
      <c r="L402" s="31"/>
      <c r="M402" s="31"/>
      <c r="N402" s="31"/>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row>
    <row r="403" spans="1:50" ht="14.25" customHeight="1" x14ac:dyDescent="0.25">
      <c r="A403" s="21"/>
      <c r="B403" s="21"/>
      <c r="C403" s="31"/>
      <c r="D403" s="31"/>
      <c r="E403" s="31"/>
      <c r="F403" s="31"/>
      <c r="G403" s="31"/>
      <c r="H403" s="31"/>
      <c r="I403" s="31"/>
      <c r="J403" s="31"/>
      <c r="K403" s="31"/>
      <c r="L403" s="31"/>
      <c r="M403" s="31"/>
      <c r="N403" s="31"/>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row>
    <row r="404" spans="1:50" ht="14.25" customHeight="1" x14ac:dyDescent="0.25">
      <c r="A404" s="21"/>
      <c r="B404" s="21"/>
      <c r="C404" s="31"/>
      <c r="D404" s="31"/>
      <c r="E404" s="31"/>
      <c r="F404" s="31"/>
      <c r="G404" s="31"/>
      <c r="H404" s="31"/>
      <c r="I404" s="31"/>
      <c r="J404" s="31"/>
      <c r="K404" s="31"/>
      <c r="L404" s="31"/>
      <c r="M404" s="31"/>
      <c r="N404" s="31"/>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row>
    <row r="405" spans="1:50" ht="14.25" customHeight="1" x14ac:dyDescent="0.25">
      <c r="A405" s="21"/>
      <c r="B405" s="21"/>
      <c r="C405" s="31"/>
      <c r="D405" s="31"/>
      <c r="E405" s="31"/>
      <c r="F405" s="31"/>
      <c r="G405" s="31"/>
      <c r="H405" s="31"/>
      <c r="I405" s="31"/>
      <c r="J405" s="31"/>
      <c r="K405" s="31"/>
      <c r="L405" s="31"/>
      <c r="M405" s="31"/>
      <c r="N405" s="31"/>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row>
    <row r="406" spans="1:50" ht="14.25" customHeight="1" x14ac:dyDescent="0.25">
      <c r="A406" s="21"/>
      <c r="B406" s="21"/>
      <c r="C406" s="31"/>
      <c r="D406" s="31"/>
      <c r="E406" s="31"/>
      <c r="F406" s="31"/>
      <c r="G406" s="31"/>
      <c r="H406" s="31"/>
      <c r="I406" s="31"/>
      <c r="J406" s="31"/>
      <c r="K406" s="31"/>
      <c r="L406" s="31"/>
      <c r="M406" s="31"/>
      <c r="N406" s="31"/>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row>
    <row r="407" spans="1:50" ht="14.25" customHeight="1" x14ac:dyDescent="0.25">
      <c r="A407" s="21"/>
      <c r="B407" s="21"/>
      <c r="C407" s="31"/>
      <c r="D407" s="31"/>
      <c r="E407" s="31"/>
      <c r="F407" s="31"/>
      <c r="G407" s="31"/>
      <c r="H407" s="31"/>
      <c r="I407" s="31"/>
      <c r="J407" s="31"/>
      <c r="K407" s="31"/>
      <c r="L407" s="31"/>
      <c r="M407" s="31"/>
      <c r="N407" s="31"/>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row>
    <row r="408" spans="1:50" ht="14.25" customHeight="1" x14ac:dyDescent="0.25">
      <c r="A408" s="21"/>
      <c r="B408" s="21"/>
      <c r="C408" s="31"/>
      <c r="D408" s="31"/>
      <c r="E408" s="31"/>
      <c r="F408" s="31"/>
      <c r="G408" s="31"/>
      <c r="H408" s="31"/>
      <c r="I408" s="31"/>
      <c r="J408" s="31"/>
      <c r="K408" s="31"/>
      <c r="L408" s="31"/>
      <c r="M408" s="31"/>
      <c r="N408" s="31"/>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row>
    <row r="409" spans="1:50" ht="14.25" customHeight="1" x14ac:dyDescent="0.25">
      <c r="A409" s="21"/>
      <c r="B409" s="21"/>
      <c r="C409" s="31"/>
      <c r="D409" s="31"/>
      <c r="E409" s="31"/>
      <c r="F409" s="31"/>
      <c r="G409" s="31"/>
      <c r="H409" s="31"/>
      <c r="I409" s="31"/>
      <c r="J409" s="31"/>
      <c r="K409" s="31"/>
      <c r="L409" s="31"/>
      <c r="M409" s="31"/>
      <c r="N409" s="31"/>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row>
    <row r="410" spans="1:50" ht="14.25" customHeight="1" x14ac:dyDescent="0.25">
      <c r="A410" s="21"/>
      <c r="B410" s="21"/>
      <c r="C410" s="31"/>
      <c r="D410" s="31"/>
      <c r="E410" s="31"/>
      <c r="F410" s="31"/>
      <c r="G410" s="31"/>
      <c r="H410" s="31"/>
      <c r="I410" s="31"/>
      <c r="J410" s="31"/>
      <c r="K410" s="31"/>
      <c r="L410" s="31"/>
      <c r="M410" s="31"/>
      <c r="N410" s="31"/>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row>
    <row r="411" spans="1:50" ht="14.25" customHeight="1" x14ac:dyDescent="0.25">
      <c r="A411" s="21"/>
      <c r="B411" s="21"/>
      <c r="C411" s="31"/>
      <c r="D411" s="31"/>
      <c r="E411" s="31"/>
      <c r="F411" s="31"/>
      <c r="G411" s="31"/>
      <c r="H411" s="31"/>
      <c r="I411" s="31"/>
      <c r="J411" s="31"/>
      <c r="K411" s="31"/>
      <c r="L411" s="31"/>
      <c r="M411" s="31"/>
      <c r="N411" s="31"/>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row>
    <row r="412" spans="1:50" ht="14.25" customHeight="1" x14ac:dyDescent="0.25">
      <c r="A412" s="21"/>
      <c r="B412" s="21"/>
      <c r="C412" s="31"/>
      <c r="D412" s="31"/>
      <c r="E412" s="31"/>
      <c r="F412" s="31"/>
      <c r="G412" s="31"/>
      <c r="H412" s="31"/>
      <c r="I412" s="31"/>
      <c r="J412" s="31"/>
      <c r="K412" s="31"/>
      <c r="L412" s="31"/>
      <c r="M412" s="31"/>
      <c r="N412" s="31"/>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row>
    <row r="413" spans="1:50" ht="14.25" customHeight="1" x14ac:dyDescent="0.25">
      <c r="A413" s="21"/>
      <c r="B413" s="21"/>
      <c r="C413" s="31"/>
      <c r="D413" s="31"/>
      <c r="E413" s="31"/>
      <c r="F413" s="31"/>
      <c r="G413" s="31"/>
      <c r="H413" s="31"/>
      <c r="I413" s="31"/>
      <c r="J413" s="31"/>
      <c r="K413" s="31"/>
      <c r="L413" s="31"/>
      <c r="M413" s="31"/>
      <c r="N413" s="31"/>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row>
    <row r="414" spans="1:50" ht="14.25" customHeight="1" x14ac:dyDescent="0.25">
      <c r="A414" s="21"/>
      <c r="B414" s="21"/>
      <c r="C414" s="31"/>
      <c r="D414" s="31"/>
      <c r="E414" s="31"/>
      <c r="F414" s="31"/>
      <c r="G414" s="31"/>
      <c r="H414" s="31"/>
      <c r="I414" s="31"/>
      <c r="J414" s="31"/>
      <c r="K414" s="31"/>
      <c r="L414" s="31"/>
      <c r="M414" s="31"/>
      <c r="N414" s="31"/>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row>
    <row r="415" spans="1:50" ht="14.25" customHeight="1" x14ac:dyDescent="0.25">
      <c r="A415" s="21"/>
      <c r="B415" s="21"/>
      <c r="C415" s="31"/>
      <c r="D415" s="31"/>
      <c r="E415" s="31"/>
      <c r="F415" s="31"/>
      <c r="G415" s="31"/>
      <c r="H415" s="31"/>
      <c r="I415" s="31"/>
      <c r="J415" s="31"/>
      <c r="K415" s="31"/>
      <c r="L415" s="31"/>
      <c r="M415" s="31"/>
      <c r="N415" s="31"/>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row>
    <row r="416" spans="1:50" ht="14.25" customHeight="1" x14ac:dyDescent="0.25">
      <c r="A416" s="21"/>
      <c r="B416" s="21"/>
      <c r="C416" s="31"/>
      <c r="D416" s="31"/>
      <c r="E416" s="31"/>
      <c r="F416" s="31"/>
      <c r="G416" s="31"/>
      <c r="H416" s="31"/>
      <c r="I416" s="31"/>
      <c r="J416" s="31"/>
      <c r="K416" s="31"/>
      <c r="L416" s="31"/>
      <c r="M416" s="31"/>
      <c r="N416" s="31"/>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row>
    <row r="417" spans="1:50" ht="14.25" customHeight="1" x14ac:dyDescent="0.25">
      <c r="A417" s="21"/>
      <c r="B417" s="21"/>
      <c r="C417" s="31"/>
      <c r="D417" s="31"/>
      <c r="E417" s="31"/>
      <c r="F417" s="31"/>
      <c r="G417" s="31"/>
      <c r="H417" s="31"/>
      <c r="I417" s="31"/>
      <c r="J417" s="31"/>
      <c r="K417" s="31"/>
      <c r="L417" s="31"/>
      <c r="M417" s="31"/>
      <c r="N417" s="31"/>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row>
    <row r="418" spans="1:50" ht="14.25" customHeight="1" x14ac:dyDescent="0.25">
      <c r="A418" s="21"/>
      <c r="B418" s="21"/>
      <c r="C418" s="31"/>
      <c r="D418" s="31"/>
      <c r="E418" s="31"/>
      <c r="F418" s="31"/>
      <c r="G418" s="31"/>
      <c r="H418" s="31"/>
      <c r="I418" s="31"/>
      <c r="J418" s="31"/>
      <c r="K418" s="31"/>
      <c r="L418" s="31"/>
      <c r="M418" s="31"/>
      <c r="N418" s="31"/>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row>
    <row r="419" spans="1:50" ht="14.25" customHeight="1" x14ac:dyDescent="0.25">
      <c r="A419" s="21"/>
      <c r="B419" s="21"/>
      <c r="C419" s="31"/>
      <c r="D419" s="31"/>
      <c r="E419" s="31"/>
      <c r="F419" s="31"/>
      <c r="G419" s="31"/>
      <c r="H419" s="31"/>
      <c r="I419" s="31"/>
      <c r="J419" s="31"/>
      <c r="K419" s="31"/>
      <c r="L419" s="31"/>
      <c r="M419" s="31"/>
      <c r="N419" s="31"/>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row>
    <row r="420" spans="1:50" ht="14.25" customHeight="1" x14ac:dyDescent="0.25">
      <c r="A420" s="21"/>
      <c r="B420" s="21"/>
      <c r="C420" s="31"/>
      <c r="D420" s="31"/>
      <c r="E420" s="31"/>
      <c r="F420" s="31"/>
      <c r="G420" s="31"/>
      <c r="H420" s="31"/>
      <c r="I420" s="31"/>
      <c r="J420" s="31"/>
      <c r="K420" s="31"/>
      <c r="L420" s="31"/>
      <c r="M420" s="31"/>
      <c r="N420" s="31"/>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row>
    <row r="421" spans="1:50" ht="14.25" customHeight="1" x14ac:dyDescent="0.25">
      <c r="A421" s="21"/>
      <c r="B421" s="21"/>
      <c r="C421" s="31"/>
      <c r="D421" s="31"/>
      <c r="E421" s="31"/>
      <c r="F421" s="31"/>
      <c r="G421" s="31"/>
      <c r="H421" s="31"/>
      <c r="I421" s="31"/>
      <c r="J421" s="31"/>
      <c r="K421" s="31"/>
      <c r="L421" s="31"/>
      <c r="M421" s="31"/>
      <c r="N421" s="31"/>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row>
    <row r="422" spans="1:50" ht="14.25" customHeight="1" x14ac:dyDescent="0.25">
      <c r="A422" s="21"/>
      <c r="B422" s="21"/>
      <c r="C422" s="31"/>
      <c r="D422" s="31"/>
      <c r="E422" s="31"/>
      <c r="F422" s="31"/>
      <c r="G422" s="31"/>
      <c r="H422" s="31"/>
      <c r="I422" s="31"/>
      <c r="J422" s="31"/>
      <c r="K422" s="31"/>
      <c r="L422" s="31"/>
      <c r="M422" s="31"/>
      <c r="N422" s="31"/>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row>
    <row r="423" spans="1:50" ht="14.25" customHeight="1" x14ac:dyDescent="0.25">
      <c r="A423" s="21"/>
      <c r="B423" s="21"/>
      <c r="C423" s="31"/>
      <c r="D423" s="31"/>
      <c r="E423" s="31"/>
      <c r="F423" s="31"/>
      <c r="G423" s="31"/>
      <c r="H423" s="31"/>
      <c r="I423" s="31"/>
      <c r="J423" s="31"/>
      <c r="K423" s="31"/>
      <c r="L423" s="31"/>
      <c r="M423" s="31"/>
      <c r="N423" s="31"/>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row>
    <row r="424" spans="1:50" ht="14.25" customHeight="1" x14ac:dyDescent="0.25">
      <c r="A424" s="21"/>
      <c r="B424" s="21"/>
      <c r="C424" s="31"/>
      <c r="D424" s="31"/>
      <c r="E424" s="31"/>
      <c r="F424" s="31"/>
      <c r="G424" s="31"/>
      <c r="H424" s="31"/>
      <c r="I424" s="31"/>
      <c r="J424" s="31"/>
      <c r="K424" s="31"/>
      <c r="L424" s="31"/>
      <c r="M424" s="31"/>
      <c r="N424" s="31"/>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row>
    <row r="425" spans="1:50" ht="14.25" customHeight="1" x14ac:dyDescent="0.25">
      <c r="A425" s="21"/>
      <c r="B425" s="21"/>
      <c r="C425" s="31"/>
      <c r="D425" s="31"/>
      <c r="E425" s="31"/>
      <c r="F425" s="31"/>
      <c r="G425" s="31"/>
      <c r="H425" s="31"/>
      <c r="I425" s="31"/>
      <c r="J425" s="31"/>
      <c r="K425" s="31"/>
      <c r="L425" s="31"/>
      <c r="M425" s="31"/>
      <c r="N425" s="31"/>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row>
    <row r="426" spans="1:50" ht="14.25" customHeight="1" x14ac:dyDescent="0.25">
      <c r="A426" s="21"/>
      <c r="B426" s="21"/>
      <c r="C426" s="31"/>
      <c r="D426" s="31"/>
      <c r="E426" s="31"/>
      <c r="F426" s="31"/>
      <c r="G426" s="31"/>
      <c r="H426" s="31"/>
      <c r="I426" s="31"/>
      <c r="J426" s="31"/>
      <c r="K426" s="31"/>
      <c r="L426" s="31"/>
      <c r="M426" s="31"/>
      <c r="N426" s="31"/>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row>
    <row r="427" spans="1:50" ht="14.25" customHeight="1" x14ac:dyDescent="0.25">
      <c r="A427" s="21"/>
      <c r="B427" s="21"/>
      <c r="C427" s="31"/>
      <c r="D427" s="31"/>
      <c r="E427" s="31"/>
      <c r="F427" s="31"/>
      <c r="G427" s="31"/>
      <c r="H427" s="31"/>
      <c r="I427" s="31"/>
      <c r="J427" s="31"/>
      <c r="K427" s="31"/>
      <c r="L427" s="31"/>
      <c r="M427" s="31"/>
      <c r="N427" s="31"/>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row>
    <row r="428" spans="1:50" ht="14.25" customHeight="1" x14ac:dyDescent="0.25">
      <c r="A428" s="21"/>
      <c r="B428" s="21"/>
      <c r="C428" s="31"/>
      <c r="D428" s="31"/>
      <c r="E428" s="31"/>
      <c r="F428" s="31"/>
      <c r="G428" s="31"/>
      <c r="H428" s="31"/>
      <c r="I428" s="31"/>
      <c r="J428" s="31"/>
      <c r="K428" s="31"/>
      <c r="L428" s="31"/>
      <c r="M428" s="31"/>
      <c r="N428" s="31"/>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row>
    <row r="429" spans="1:50" ht="14.25" customHeight="1" x14ac:dyDescent="0.25">
      <c r="A429" s="21"/>
      <c r="B429" s="21"/>
      <c r="C429" s="31"/>
      <c r="D429" s="31"/>
      <c r="E429" s="31"/>
      <c r="F429" s="31"/>
      <c r="G429" s="31"/>
      <c r="H429" s="31"/>
      <c r="I429" s="31"/>
      <c r="J429" s="31"/>
      <c r="K429" s="31"/>
      <c r="L429" s="31"/>
      <c r="M429" s="31"/>
      <c r="N429" s="31"/>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row>
    <row r="430" spans="1:50" ht="14.25" customHeight="1" x14ac:dyDescent="0.25">
      <c r="A430" s="21"/>
      <c r="B430" s="21"/>
      <c r="C430" s="31"/>
      <c r="D430" s="31"/>
      <c r="E430" s="31"/>
      <c r="F430" s="31"/>
      <c r="G430" s="31"/>
      <c r="H430" s="31"/>
      <c r="I430" s="31"/>
      <c r="J430" s="31"/>
      <c r="K430" s="31"/>
      <c r="L430" s="31"/>
      <c r="M430" s="31"/>
      <c r="N430" s="31"/>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row>
    <row r="431" spans="1:50" ht="14.25" customHeight="1" x14ac:dyDescent="0.25">
      <c r="A431" s="21"/>
      <c r="B431" s="21"/>
      <c r="C431" s="31"/>
      <c r="D431" s="31"/>
      <c r="E431" s="31"/>
      <c r="F431" s="31"/>
      <c r="G431" s="31"/>
      <c r="H431" s="31"/>
      <c r="I431" s="31"/>
      <c r="J431" s="31"/>
      <c r="K431" s="31"/>
      <c r="L431" s="31"/>
      <c r="M431" s="31"/>
      <c r="N431" s="31"/>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row>
    <row r="432" spans="1:50" ht="14.25" customHeight="1" x14ac:dyDescent="0.25">
      <c r="A432" s="21"/>
      <c r="B432" s="21"/>
      <c r="C432" s="31"/>
      <c r="D432" s="31"/>
      <c r="E432" s="31"/>
      <c r="F432" s="31"/>
      <c r="G432" s="31"/>
      <c r="H432" s="31"/>
      <c r="I432" s="31"/>
      <c r="J432" s="31"/>
      <c r="K432" s="31"/>
      <c r="L432" s="31"/>
      <c r="M432" s="31"/>
      <c r="N432" s="31"/>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row>
    <row r="433" spans="1:50" ht="14.25" customHeight="1" x14ac:dyDescent="0.25">
      <c r="A433" s="21"/>
      <c r="B433" s="21"/>
      <c r="C433" s="31"/>
      <c r="D433" s="31"/>
      <c r="E433" s="31"/>
      <c r="F433" s="31"/>
      <c r="G433" s="31"/>
      <c r="H433" s="31"/>
      <c r="I433" s="31"/>
      <c r="J433" s="31"/>
      <c r="K433" s="31"/>
      <c r="L433" s="31"/>
      <c r="M433" s="31"/>
      <c r="N433" s="31"/>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row>
    <row r="434" spans="1:50" ht="14.25" customHeight="1" x14ac:dyDescent="0.25">
      <c r="A434" s="21"/>
      <c r="B434" s="21"/>
      <c r="C434" s="31"/>
      <c r="D434" s="31"/>
      <c r="E434" s="31"/>
      <c r="F434" s="31"/>
      <c r="G434" s="31"/>
      <c r="H434" s="31"/>
      <c r="I434" s="31"/>
      <c r="J434" s="31"/>
      <c r="K434" s="31"/>
      <c r="L434" s="31"/>
      <c r="M434" s="31"/>
      <c r="N434" s="31"/>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row>
    <row r="435" spans="1:50" ht="14.25" customHeight="1" x14ac:dyDescent="0.25">
      <c r="A435" s="21"/>
      <c r="B435" s="21"/>
      <c r="C435" s="31"/>
      <c r="D435" s="31"/>
      <c r="E435" s="31"/>
      <c r="F435" s="31"/>
      <c r="G435" s="31"/>
      <c r="H435" s="31"/>
      <c r="I435" s="31"/>
      <c r="J435" s="31"/>
      <c r="K435" s="31"/>
      <c r="L435" s="31"/>
      <c r="M435" s="31"/>
      <c r="N435" s="31"/>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row>
    <row r="436" spans="1:50" ht="14.25" customHeight="1" x14ac:dyDescent="0.25">
      <c r="A436" s="21"/>
      <c r="B436" s="21"/>
      <c r="C436" s="31"/>
      <c r="D436" s="31"/>
      <c r="E436" s="31"/>
      <c r="F436" s="31"/>
      <c r="G436" s="31"/>
      <c r="H436" s="31"/>
      <c r="I436" s="31"/>
      <c r="J436" s="31"/>
      <c r="K436" s="31"/>
      <c r="L436" s="31"/>
      <c r="M436" s="31"/>
      <c r="N436" s="31"/>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row>
    <row r="437" spans="1:50" ht="14.25" customHeight="1" x14ac:dyDescent="0.25">
      <c r="A437" s="21"/>
      <c r="B437" s="21"/>
      <c r="C437" s="31"/>
      <c r="D437" s="31"/>
      <c r="E437" s="31"/>
      <c r="F437" s="31"/>
      <c r="G437" s="31"/>
      <c r="H437" s="31"/>
      <c r="I437" s="31"/>
      <c r="J437" s="31"/>
      <c r="K437" s="31"/>
      <c r="L437" s="31"/>
      <c r="M437" s="31"/>
      <c r="N437" s="31"/>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row>
    <row r="438" spans="1:50" ht="14.25" customHeight="1" x14ac:dyDescent="0.25">
      <c r="A438" s="21"/>
      <c r="B438" s="21"/>
      <c r="C438" s="31"/>
      <c r="D438" s="31"/>
      <c r="E438" s="31"/>
      <c r="F438" s="31"/>
      <c r="G438" s="31"/>
      <c r="H438" s="31"/>
      <c r="I438" s="31"/>
      <c r="J438" s="31"/>
      <c r="K438" s="31"/>
      <c r="L438" s="31"/>
      <c r="M438" s="31"/>
      <c r="N438" s="31"/>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row>
    <row r="439" spans="1:50" ht="14.25" customHeight="1" x14ac:dyDescent="0.25">
      <c r="A439" s="21"/>
      <c r="B439" s="21"/>
      <c r="C439" s="31"/>
      <c r="D439" s="31"/>
      <c r="E439" s="31"/>
      <c r="F439" s="31"/>
      <c r="G439" s="31"/>
      <c r="H439" s="31"/>
      <c r="I439" s="31"/>
      <c r="J439" s="31"/>
      <c r="K439" s="31"/>
      <c r="L439" s="31"/>
      <c r="M439" s="31"/>
      <c r="N439" s="31"/>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row>
    <row r="440" spans="1:50" ht="14.25" customHeight="1" x14ac:dyDescent="0.25">
      <c r="A440" s="21"/>
      <c r="B440" s="21"/>
      <c r="C440" s="31"/>
      <c r="D440" s="31"/>
      <c r="E440" s="31"/>
      <c r="F440" s="31"/>
      <c r="G440" s="31"/>
      <c r="H440" s="31"/>
      <c r="I440" s="31"/>
      <c r="J440" s="31"/>
      <c r="K440" s="31"/>
      <c r="L440" s="31"/>
      <c r="M440" s="31"/>
      <c r="N440" s="31"/>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row>
    <row r="441" spans="1:50" ht="14.25" customHeight="1" x14ac:dyDescent="0.25">
      <c r="A441" s="21"/>
      <c r="B441" s="21"/>
      <c r="C441" s="31"/>
      <c r="D441" s="31"/>
      <c r="E441" s="31"/>
      <c r="F441" s="31"/>
      <c r="G441" s="31"/>
      <c r="H441" s="31"/>
      <c r="I441" s="31"/>
      <c r="J441" s="31"/>
      <c r="K441" s="31"/>
      <c r="L441" s="31"/>
      <c r="M441" s="31"/>
      <c r="N441" s="31"/>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row>
    <row r="442" spans="1:50" ht="14.25" customHeight="1" x14ac:dyDescent="0.25">
      <c r="A442" s="21"/>
      <c r="B442" s="21"/>
      <c r="C442" s="31"/>
      <c r="D442" s="31"/>
      <c r="E442" s="31"/>
      <c r="F442" s="31"/>
      <c r="G442" s="31"/>
      <c r="H442" s="31"/>
      <c r="I442" s="31"/>
      <c r="J442" s="31"/>
      <c r="K442" s="31"/>
      <c r="L442" s="31"/>
      <c r="M442" s="31"/>
      <c r="N442" s="31"/>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row>
    <row r="443" spans="1:50" ht="14.25" customHeight="1" x14ac:dyDescent="0.25">
      <c r="A443" s="21"/>
      <c r="B443" s="21"/>
      <c r="C443" s="31"/>
      <c r="D443" s="31"/>
      <c r="E443" s="31"/>
      <c r="F443" s="31"/>
      <c r="G443" s="31"/>
      <c r="H443" s="31"/>
      <c r="I443" s="31"/>
      <c r="J443" s="31"/>
      <c r="K443" s="31"/>
      <c r="L443" s="31"/>
      <c r="M443" s="31"/>
      <c r="N443" s="31"/>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row>
    <row r="444" spans="1:50" ht="14.25" customHeight="1" x14ac:dyDescent="0.25">
      <c r="A444" s="21"/>
      <c r="B444" s="21"/>
      <c r="C444" s="31"/>
      <c r="D444" s="31"/>
      <c r="E444" s="31"/>
      <c r="F444" s="31"/>
      <c r="G444" s="31"/>
      <c r="H444" s="31"/>
      <c r="I444" s="31"/>
      <c r="J444" s="31"/>
      <c r="K444" s="31"/>
      <c r="L444" s="31"/>
      <c r="M444" s="31"/>
      <c r="N444" s="31"/>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row>
    <row r="445" spans="1:50" ht="14.25" customHeight="1" x14ac:dyDescent="0.25">
      <c r="A445" s="21"/>
      <c r="B445" s="21"/>
      <c r="C445" s="31"/>
      <c r="D445" s="31"/>
      <c r="E445" s="31"/>
      <c r="F445" s="31"/>
      <c r="G445" s="31"/>
      <c r="H445" s="31"/>
      <c r="I445" s="31"/>
      <c r="J445" s="31"/>
      <c r="K445" s="31"/>
      <c r="L445" s="31"/>
      <c r="M445" s="31"/>
      <c r="N445" s="31"/>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row>
    <row r="446" spans="1:50" ht="14.25" customHeight="1" x14ac:dyDescent="0.25">
      <c r="A446" s="21"/>
      <c r="B446" s="21"/>
      <c r="C446" s="31"/>
      <c r="D446" s="31"/>
      <c r="E446" s="31"/>
      <c r="F446" s="31"/>
      <c r="G446" s="31"/>
      <c r="H446" s="31"/>
      <c r="I446" s="31"/>
      <c r="J446" s="31"/>
      <c r="K446" s="31"/>
      <c r="L446" s="31"/>
      <c r="M446" s="31"/>
      <c r="N446" s="31"/>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row>
    <row r="447" spans="1:50" ht="14.25" customHeight="1" x14ac:dyDescent="0.25">
      <c r="A447" s="21"/>
      <c r="B447" s="21"/>
      <c r="C447" s="31"/>
      <c r="D447" s="31"/>
      <c r="E447" s="31"/>
      <c r="F447" s="31"/>
      <c r="G447" s="31"/>
      <c r="H447" s="31"/>
      <c r="I447" s="31"/>
      <c r="J447" s="31"/>
      <c r="K447" s="31"/>
      <c r="L447" s="31"/>
      <c r="M447" s="31"/>
      <c r="N447" s="31"/>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row>
    <row r="448" spans="1:50" ht="14.25" customHeight="1" x14ac:dyDescent="0.25">
      <c r="A448" s="21"/>
      <c r="B448" s="21"/>
      <c r="C448" s="31"/>
      <c r="D448" s="31"/>
      <c r="E448" s="31"/>
      <c r="F448" s="31"/>
      <c r="G448" s="31"/>
      <c r="H448" s="31"/>
      <c r="I448" s="31"/>
      <c r="J448" s="31"/>
      <c r="K448" s="31"/>
      <c r="L448" s="31"/>
      <c r="M448" s="31"/>
      <c r="N448" s="31"/>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row>
    <row r="449" spans="1:50" ht="14.25" customHeight="1" x14ac:dyDescent="0.25">
      <c r="A449" s="21"/>
      <c r="B449" s="21"/>
      <c r="C449" s="31"/>
      <c r="D449" s="31"/>
      <c r="E449" s="31"/>
      <c r="F449" s="31"/>
      <c r="G449" s="31"/>
      <c r="H449" s="31"/>
      <c r="I449" s="31"/>
      <c r="J449" s="31"/>
      <c r="K449" s="31"/>
      <c r="L449" s="31"/>
      <c r="M449" s="31"/>
      <c r="N449" s="31"/>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row>
    <row r="450" spans="1:50" ht="14.25" customHeight="1" x14ac:dyDescent="0.25">
      <c r="A450" s="21"/>
      <c r="B450" s="21"/>
      <c r="C450" s="31"/>
      <c r="D450" s="31"/>
      <c r="E450" s="31"/>
      <c r="F450" s="31"/>
      <c r="G450" s="31"/>
      <c r="H450" s="31"/>
      <c r="I450" s="31"/>
      <c r="J450" s="31"/>
      <c r="K450" s="31"/>
      <c r="L450" s="31"/>
      <c r="M450" s="31"/>
      <c r="N450" s="31"/>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row>
    <row r="451" spans="1:50" ht="14.25" customHeight="1" x14ac:dyDescent="0.25">
      <c r="A451" s="21"/>
      <c r="B451" s="21"/>
      <c r="C451" s="31"/>
      <c r="D451" s="31"/>
      <c r="E451" s="31"/>
      <c r="F451" s="31"/>
      <c r="G451" s="31"/>
      <c r="H451" s="31"/>
      <c r="I451" s="31"/>
      <c r="J451" s="31"/>
      <c r="K451" s="31"/>
      <c r="L451" s="31"/>
      <c r="M451" s="31"/>
      <c r="N451" s="31"/>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row>
    <row r="452" spans="1:50" ht="14.25" customHeight="1" x14ac:dyDescent="0.25">
      <c r="A452" s="21"/>
      <c r="B452" s="21"/>
      <c r="C452" s="31"/>
      <c r="D452" s="31"/>
      <c r="E452" s="31"/>
      <c r="F452" s="31"/>
      <c r="G452" s="31"/>
      <c r="H452" s="31"/>
      <c r="I452" s="31"/>
      <c r="J452" s="31"/>
      <c r="K452" s="31"/>
      <c r="L452" s="31"/>
      <c r="M452" s="31"/>
      <c r="N452" s="31"/>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row>
    <row r="453" spans="1:50" ht="14.25" customHeight="1" x14ac:dyDescent="0.25">
      <c r="A453" s="21"/>
      <c r="B453" s="21"/>
      <c r="C453" s="31"/>
      <c r="D453" s="31"/>
      <c r="E453" s="31"/>
      <c r="F453" s="31"/>
      <c r="G453" s="31"/>
      <c r="H453" s="31"/>
      <c r="I453" s="31"/>
      <c r="J453" s="31"/>
      <c r="K453" s="31"/>
      <c r="L453" s="31"/>
      <c r="M453" s="31"/>
      <c r="N453" s="31"/>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row>
    <row r="454" spans="1:50" ht="14.25" customHeight="1" x14ac:dyDescent="0.25">
      <c r="A454" s="21"/>
      <c r="B454" s="21"/>
      <c r="C454" s="31"/>
      <c r="D454" s="31"/>
      <c r="E454" s="31"/>
      <c r="F454" s="31"/>
      <c r="G454" s="31"/>
      <c r="H454" s="31"/>
      <c r="I454" s="31"/>
      <c r="J454" s="31"/>
      <c r="K454" s="31"/>
      <c r="L454" s="31"/>
      <c r="M454" s="31"/>
      <c r="N454" s="31"/>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row>
    <row r="455" spans="1:50" ht="14.25" customHeight="1" x14ac:dyDescent="0.25">
      <c r="A455" s="21"/>
      <c r="B455" s="21"/>
      <c r="C455" s="31"/>
      <c r="D455" s="31"/>
      <c r="E455" s="31"/>
      <c r="F455" s="31"/>
      <c r="G455" s="31"/>
      <c r="H455" s="31"/>
      <c r="I455" s="31"/>
      <c r="J455" s="31"/>
      <c r="K455" s="31"/>
      <c r="L455" s="31"/>
      <c r="M455" s="31"/>
      <c r="N455" s="31"/>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row>
    <row r="456" spans="1:50" ht="14.25" customHeight="1" x14ac:dyDescent="0.25">
      <c r="A456" s="21"/>
      <c r="B456" s="21"/>
      <c r="C456" s="31"/>
      <c r="D456" s="31"/>
      <c r="E456" s="31"/>
      <c r="F456" s="31"/>
      <c r="G456" s="31"/>
      <c r="H456" s="31"/>
      <c r="I456" s="31"/>
      <c r="J456" s="31"/>
      <c r="K456" s="31"/>
      <c r="L456" s="31"/>
      <c r="M456" s="31"/>
      <c r="N456" s="31"/>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row>
    <row r="457" spans="1:50" ht="14.25" customHeight="1" x14ac:dyDescent="0.25">
      <c r="A457" s="21"/>
      <c r="B457" s="21"/>
      <c r="C457" s="31"/>
      <c r="D457" s="31"/>
      <c r="E457" s="31"/>
      <c r="F457" s="31"/>
      <c r="G457" s="31"/>
      <c r="H457" s="31"/>
      <c r="I457" s="31"/>
      <c r="J457" s="31"/>
      <c r="K457" s="31"/>
      <c r="L457" s="31"/>
      <c r="M457" s="31"/>
      <c r="N457" s="31"/>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row>
    <row r="458" spans="1:50" ht="14.25" customHeight="1" x14ac:dyDescent="0.25">
      <c r="A458" s="21"/>
      <c r="B458" s="21"/>
      <c r="C458" s="31"/>
      <c r="D458" s="31"/>
      <c r="E458" s="31"/>
      <c r="F458" s="31"/>
      <c r="G458" s="31"/>
      <c r="H458" s="31"/>
      <c r="I458" s="31"/>
      <c r="J458" s="31"/>
      <c r="K458" s="31"/>
      <c r="L458" s="31"/>
      <c r="M458" s="31"/>
      <c r="N458" s="31"/>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row>
    <row r="459" spans="1:50" ht="14.25" customHeight="1" x14ac:dyDescent="0.25">
      <c r="A459" s="21"/>
      <c r="B459" s="21"/>
      <c r="C459" s="31"/>
      <c r="D459" s="31"/>
      <c r="E459" s="31"/>
      <c r="F459" s="31"/>
      <c r="G459" s="31"/>
      <c r="H459" s="31"/>
      <c r="I459" s="31"/>
      <c r="J459" s="31"/>
      <c r="K459" s="31"/>
      <c r="L459" s="31"/>
      <c r="M459" s="31"/>
      <c r="N459" s="31"/>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row>
    <row r="460" spans="1:50" ht="14.25" customHeight="1" x14ac:dyDescent="0.25">
      <c r="A460" s="21"/>
      <c r="B460" s="21"/>
      <c r="C460" s="31"/>
      <c r="D460" s="31"/>
      <c r="E460" s="31"/>
      <c r="F460" s="31"/>
      <c r="G460" s="31"/>
      <c r="H460" s="31"/>
      <c r="I460" s="31"/>
      <c r="J460" s="31"/>
      <c r="K460" s="31"/>
      <c r="L460" s="31"/>
      <c r="M460" s="31"/>
      <c r="N460" s="31"/>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row>
    <row r="461" spans="1:50" ht="14.25" customHeight="1" x14ac:dyDescent="0.25">
      <c r="A461" s="21"/>
      <c r="B461" s="21"/>
      <c r="C461" s="31"/>
      <c r="D461" s="31"/>
      <c r="E461" s="31"/>
      <c r="F461" s="31"/>
      <c r="G461" s="31"/>
      <c r="H461" s="31"/>
      <c r="I461" s="31"/>
      <c r="J461" s="31"/>
      <c r="K461" s="31"/>
      <c r="L461" s="31"/>
      <c r="M461" s="31"/>
      <c r="N461" s="31"/>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row>
    <row r="462" spans="1:50" ht="14.25" customHeight="1" x14ac:dyDescent="0.25">
      <c r="A462" s="21"/>
      <c r="B462" s="21"/>
      <c r="C462" s="31"/>
      <c r="D462" s="31"/>
      <c r="E462" s="31"/>
      <c r="F462" s="31"/>
      <c r="G462" s="31"/>
      <c r="H462" s="31"/>
      <c r="I462" s="31"/>
      <c r="J462" s="31"/>
      <c r="K462" s="31"/>
      <c r="L462" s="31"/>
      <c r="M462" s="31"/>
      <c r="N462" s="31"/>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row>
    <row r="463" spans="1:50" ht="14.25" customHeight="1" x14ac:dyDescent="0.25">
      <c r="A463" s="21"/>
      <c r="B463" s="21"/>
      <c r="C463" s="31"/>
      <c r="D463" s="31"/>
      <c r="E463" s="31"/>
      <c r="F463" s="31"/>
      <c r="G463" s="31"/>
      <c r="H463" s="31"/>
      <c r="I463" s="31"/>
      <c r="J463" s="31"/>
      <c r="K463" s="31"/>
      <c r="L463" s="31"/>
      <c r="M463" s="31"/>
      <c r="N463" s="31"/>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row>
    <row r="464" spans="1:50" ht="14.25" customHeight="1" x14ac:dyDescent="0.25">
      <c r="A464" s="21"/>
      <c r="B464" s="21"/>
      <c r="C464" s="31"/>
      <c r="D464" s="31"/>
      <c r="E464" s="31"/>
      <c r="F464" s="31"/>
      <c r="G464" s="31"/>
      <c r="H464" s="31"/>
      <c r="I464" s="31"/>
      <c r="J464" s="31"/>
      <c r="K464" s="31"/>
      <c r="L464" s="31"/>
      <c r="M464" s="31"/>
      <c r="N464" s="31"/>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row>
    <row r="465" spans="1:50" ht="14.25" customHeight="1" x14ac:dyDescent="0.25">
      <c r="A465" s="21"/>
      <c r="B465" s="21"/>
      <c r="C465" s="31"/>
      <c r="D465" s="31"/>
      <c r="E465" s="31"/>
      <c r="F465" s="31"/>
      <c r="G465" s="31"/>
      <c r="H465" s="31"/>
      <c r="I465" s="31"/>
      <c r="J465" s="31"/>
      <c r="K465" s="31"/>
      <c r="L465" s="31"/>
      <c r="M465" s="31"/>
      <c r="N465" s="31"/>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row>
    <row r="466" spans="1:50" ht="14.25" customHeight="1" x14ac:dyDescent="0.25">
      <c r="A466" s="21"/>
      <c r="B466" s="21"/>
      <c r="C466" s="31"/>
      <c r="D466" s="31"/>
      <c r="E466" s="31"/>
      <c r="F466" s="31"/>
      <c r="G466" s="31"/>
      <c r="H466" s="31"/>
      <c r="I466" s="31"/>
      <c r="J466" s="31"/>
      <c r="K466" s="31"/>
      <c r="L466" s="31"/>
      <c r="M466" s="31"/>
      <c r="N466" s="31"/>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row>
    <row r="467" spans="1:50" ht="14.25" customHeight="1" x14ac:dyDescent="0.25">
      <c r="A467" s="21"/>
      <c r="B467" s="21"/>
      <c r="C467" s="31"/>
      <c r="D467" s="31"/>
      <c r="E467" s="31"/>
      <c r="F467" s="31"/>
      <c r="G467" s="31"/>
      <c r="H467" s="31"/>
      <c r="I467" s="31"/>
      <c r="J467" s="31"/>
      <c r="K467" s="31"/>
      <c r="L467" s="31"/>
      <c r="M467" s="31"/>
      <c r="N467" s="31"/>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row>
    <row r="468" spans="1:50" ht="14.25" customHeight="1" x14ac:dyDescent="0.25">
      <c r="A468" s="21"/>
      <c r="B468" s="21"/>
      <c r="C468" s="31"/>
      <c r="D468" s="31"/>
      <c r="E468" s="31"/>
      <c r="F468" s="31"/>
      <c r="G468" s="31"/>
      <c r="H468" s="31"/>
      <c r="I468" s="31"/>
      <c r="J468" s="31"/>
      <c r="K468" s="31"/>
      <c r="L468" s="31"/>
      <c r="M468" s="31"/>
      <c r="N468" s="31"/>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row>
    <row r="469" spans="1:50" ht="14.25" customHeight="1" x14ac:dyDescent="0.25">
      <c r="A469" s="21"/>
      <c r="B469" s="21"/>
      <c r="C469" s="31"/>
      <c r="D469" s="31"/>
      <c r="E469" s="31"/>
      <c r="F469" s="31"/>
      <c r="G469" s="31"/>
      <c r="H469" s="31"/>
      <c r="I469" s="31"/>
      <c r="J469" s="31"/>
      <c r="K469" s="31"/>
      <c r="L469" s="31"/>
      <c r="M469" s="31"/>
      <c r="N469" s="31"/>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row>
    <row r="470" spans="1:50" ht="14.25" customHeight="1" x14ac:dyDescent="0.25">
      <c r="A470" s="21"/>
      <c r="B470" s="21"/>
      <c r="C470" s="31"/>
      <c r="D470" s="31"/>
      <c r="E470" s="31"/>
      <c r="F470" s="31"/>
      <c r="G470" s="31"/>
      <c r="H470" s="31"/>
      <c r="I470" s="31"/>
      <c r="J470" s="31"/>
      <c r="K470" s="31"/>
      <c r="L470" s="31"/>
      <c r="M470" s="31"/>
      <c r="N470" s="31"/>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row>
    <row r="471" spans="1:50" ht="14.25" customHeight="1" x14ac:dyDescent="0.25">
      <c r="A471" s="21"/>
      <c r="B471" s="21"/>
      <c r="C471" s="31"/>
      <c r="D471" s="31"/>
      <c r="E471" s="31"/>
      <c r="F471" s="31"/>
      <c r="G471" s="31"/>
      <c r="H471" s="31"/>
      <c r="I471" s="31"/>
      <c r="J471" s="31"/>
      <c r="K471" s="31"/>
      <c r="L471" s="31"/>
      <c r="M471" s="31"/>
      <c r="N471" s="31"/>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row>
    <row r="472" spans="1:50" ht="14.25" customHeight="1" x14ac:dyDescent="0.25">
      <c r="A472" s="21"/>
      <c r="B472" s="21"/>
      <c r="C472" s="31"/>
      <c r="D472" s="31"/>
      <c r="E472" s="31"/>
      <c r="F472" s="31"/>
      <c r="G472" s="31"/>
      <c r="H472" s="31"/>
      <c r="I472" s="31"/>
      <c r="J472" s="31"/>
      <c r="K472" s="31"/>
      <c r="L472" s="31"/>
      <c r="M472" s="31"/>
      <c r="N472" s="31"/>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row>
    <row r="473" spans="1:50" ht="14.25" customHeight="1" x14ac:dyDescent="0.25">
      <c r="A473" s="21"/>
      <c r="B473" s="21"/>
      <c r="C473" s="31"/>
      <c r="D473" s="31"/>
      <c r="E473" s="31"/>
      <c r="F473" s="31"/>
      <c r="G473" s="31"/>
      <c r="H473" s="31"/>
      <c r="I473" s="31"/>
      <c r="J473" s="31"/>
      <c r="K473" s="31"/>
      <c r="L473" s="31"/>
      <c r="M473" s="31"/>
      <c r="N473" s="31"/>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row>
    <row r="474" spans="1:50" ht="14.25" customHeight="1" x14ac:dyDescent="0.25">
      <c r="A474" s="21"/>
      <c r="B474" s="21"/>
      <c r="C474" s="31"/>
      <c r="D474" s="31"/>
      <c r="E474" s="31"/>
      <c r="F474" s="31"/>
      <c r="G474" s="31"/>
      <c r="H474" s="31"/>
      <c r="I474" s="31"/>
      <c r="J474" s="31"/>
      <c r="K474" s="31"/>
      <c r="L474" s="31"/>
      <c r="M474" s="31"/>
      <c r="N474" s="31"/>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row>
    <row r="475" spans="1:50" ht="14.25" customHeight="1" x14ac:dyDescent="0.25">
      <c r="A475" s="21"/>
      <c r="B475" s="21"/>
      <c r="C475" s="31"/>
      <c r="D475" s="31"/>
      <c r="E475" s="31"/>
      <c r="F475" s="31"/>
      <c r="G475" s="31"/>
      <c r="H475" s="31"/>
      <c r="I475" s="31"/>
      <c r="J475" s="31"/>
      <c r="K475" s="31"/>
      <c r="L475" s="31"/>
      <c r="M475" s="31"/>
      <c r="N475" s="31"/>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row>
    <row r="476" spans="1:50" ht="14.25" customHeight="1" x14ac:dyDescent="0.25">
      <c r="A476" s="21"/>
      <c r="B476" s="21"/>
      <c r="C476" s="31"/>
      <c r="D476" s="31"/>
      <c r="E476" s="31"/>
      <c r="F476" s="31"/>
      <c r="G476" s="31"/>
      <c r="H476" s="31"/>
      <c r="I476" s="31"/>
      <c r="J476" s="31"/>
      <c r="K476" s="31"/>
      <c r="L476" s="31"/>
      <c r="M476" s="31"/>
      <c r="N476" s="31"/>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row>
    <row r="477" spans="1:50" ht="14.25" customHeight="1" x14ac:dyDescent="0.25">
      <c r="A477" s="21"/>
      <c r="B477" s="21"/>
      <c r="C477" s="31"/>
      <c r="D477" s="31"/>
      <c r="E477" s="31"/>
      <c r="F477" s="31"/>
      <c r="G477" s="31"/>
      <c r="H477" s="31"/>
      <c r="I477" s="31"/>
      <c r="J477" s="31"/>
      <c r="K477" s="31"/>
      <c r="L477" s="31"/>
      <c r="M477" s="31"/>
      <c r="N477" s="31"/>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row>
    <row r="478" spans="1:50" ht="14.25" customHeight="1" x14ac:dyDescent="0.25">
      <c r="A478" s="21"/>
      <c r="B478" s="21"/>
      <c r="C478" s="31"/>
      <c r="D478" s="31"/>
      <c r="E478" s="31"/>
      <c r="F478" s="31"/>
      <c r="G478" s="31"/>
      <c r="H478" s="31"/>
      <c r="I478" s="31"/>
      <c r="J478" s="31"/>
      <c r="K478" s="31"/>
      <c r="L478" s="31"/>
      <c r="M478" s="31"/>
      <c r="N478" s="31"/>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row>
    <row r="479" spans="1:50" ht="14.25" customHeight="1" x14ac:dyDescent="0.25">
      <c r="A479" s="21"/>
      <c r="B479" s="21"/>
      <c r="C479" s="31"/>
      <c r="D479" s="31"/>
      <c r="E479" s="31"/>
      <c r="F479" s="31"/>
      <c r="G479" s="31"/>
      <c r="H479" s="31"/>
      <c r="I479" s="31"/>
      <c r="J479" s="31"/>
      <c r="K479" s="31"/>
      <c r="L479" s="31"/>
      <c r="M479" s="31"/>
      <c r="N479" s="31"/>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row>
    <row r="480" spans="1:50" ht="14.25" customHeight="1" x14ac:dyDescent="0.25">
      <c r="A480" s="21"/>
      <c r="B480" s="21"/>
      <c r="C480" s="31"/>
      <c r="D480" s="31"/>
      <c r="E480" s="31"/>
      <c r="F480" s="31"/>
      <c r="G480" s="31"/>
      <c r="H480" s="31"/>
      <c r="I480" s="31"/>
      <c r="J480" s="31"/>
      <c r="K480" s="31"/>
      <c r="L480" s="31"/>
      <c r="M480" s="31"/>
      <c r="N480" s="31"/>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row>
    <row r="481" spans="1:50" ht="14.25" customHeight="1" x14ac:dyDescent="0.25">
      <c r="A481" s="21"/>
      <c r="B481" s="21"/>
      <c r="C481" s="31"/>
      <c r="D481" s="31"/>
      <c r="E481" s="31"/>
      <c r="F481" s="31"/>
      <c r="G481" s="31"/>
      <c r="H481" s="31"/>
      <c r="I481" s="31"/>
      <c r="J481" s="31"/>
      <c r="K481" s="31"/>
      <c r="L481" s="31"/>
      <c r="M481" s="31"/>
      <c r="N481" s="31"/>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row>
    <row r="482" spans="1:50" ht="14.25" customHeight="1" x14ac:dyDescent="0.25">
      <c r="A482" s="21"/>
      <c r="B482" s="21"/>
      <c r="C482" s="31"/>
      <c r="D482" s="31"/>
      <c r="E482" s="31"/>
      <c r="F482" s="31"/>
      <c r="G482" s="31"/>
      <c r="H482" s="31"/>
      <c r="I482" s="31"/>
      <c r="J482" s="31"/>
      <c r="K482" s="31"/>
      <c r="L482" s="31"/>
      <c r="M482" s="31"/>
      <c r="N482" s="31"/>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row>
    <row r="483" spans="1:50" ht="14.25" customHeight="1" x14ac:dyDescent="0.25">
      <c r="A483" s="21"/>
      <c r="B483" s="21"/>
      <c r="C483" s="31"/>
      <c r="D483" s="31"/>
      <c r="E483" s="31"/>
      <c r="F483" s="31"/>
      <c r="G483" s="31"/>
      <c r="H483" s="31"/>
      <c r="I483" s="31"/>
      <c r="J483" s="31"/>
      <c r="K483" s="31"/>
      <c r="L483" s="31"/>
      <c r="M483" s="31"/>
      <c r="N483" s="31"/>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row>
    <row r="484" spans="1:50" ht="14.25" customHeight="1" x14ac:dyDescent="0.25">
      <c r="A484" s="21"/>
      <c r="B484" s="21"/>
      <c r="C484" s="31"/>
      <c r="D484" s="31"/>
      <c r="E484" s="31"/>
      <c r="F484" s="31"/>
      <c r="G484" s="31"/>
      <c r="H484" s="31"/>
      <c r="I484" s="31"/>
      <c r="J484" s="31"/>
      <c r="K484" s="31"/>
      <c r="L484" s="31"/>
      <c r="M484" s="31"/>
      <c r="N484" s="31"/>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row>
    <row r="485" spans="1:50" ht="14.25" customHeight="1" x14ac:dyDescent="0.25">
      <c r="A485" s="21"/>
      <c r="B485" s="21"/>
      <c r="C485" s="31"/>
      <c r="D485" s="31"/>
      <c r="E485" s="31"/>
      <c r="F485" s="31"/>
      <c r="G485" s="31"/>
      <c r="H485" s="31"/>
      <c r="I485" s="31"/>
      <c r="J485" s="31"/>
      <c r="K485" s="31"/>
      <c r="L485" s="31"/>
      <c r="M485" s="31"/>
      <c r="N485" s="31"/>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row>
    <row r="486" spans="1:50" ht="14.25" customHeight="1" x14ac:dyDescent="0.25">
      <c r="A486" s="21"/>
      <c r="B486" s="21"/>
      <c r="C486" s="31"/>
      <c r="D486" s="31"/>
      <c r="E486" s="31"/>
      <c r="F486" s="31"/>
      <c r="G486" s="31"/>
      <c r="H486" s="31"/>
      <c r="I486" s="31"/>
      <c r="J486" s="31"/>
      <c r="K486" s="31"/>
      <c r="L486" s="31"/>
      <c r="M486" s="31"/>
      <c r="N486" s="31"/>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row>
    <row r="487" spans="1:50" ht="14.25" customHeight="1" x14ac:dyDescent="0.25">
      <c r="A487" s="21"/>
      <c r="B487" s="21"/>
      <c r="C487" s="31"/>
      <c r="D487" s="31"/>
      <c r="E487" s="31"/>
      <c r="F487" s="31"/>
      <c r="G487" s="31"/>
      <c r="H487" s="31"/>
      <c r="I487" s="31"/>
      <c r="J487" s="31"/>
      <c r="K487" s="31"/>
      <c r="L487" s="31"/>
      <c r="M487" s="31"/>
      <c r="N487" s="31"/>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row>
    <row r="488" spans="1:50" ht="14.25" customHeight="1" x14ac:dyDescent="0.25">
      <c r="A488" s="21"/>
      <c r="B488" s="21"/>
      <c r="C488" s="31"/>
      <c r="D488" s="31"/>
      <c r="E488" s="31"/>
      <c r="F488" s="31"/>
      <c r="G488" s="31"/>
      <c r="H488" s="31"/>
      <c r="I488" s="31"/>
      <c r="J488" s="31"/>
      <c r="K488" s="31"/>
      <c r="L488" s="31"/>
      <c r="M488" s="31"/>
      <c r="N488" s="31"/>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row>
    <row r="489" spans="1:50" ht="14.25" customHeight="1" x14ac:dyDescent="0.25">
      <c r="A489" s="21"/>
      <c r="B489" s="21"/>
      <c r="C489" s="31"/>
      <c r="D489" s="31"/>
      <c r="E489" s="31"/>
      <c r="F489" s="31"/>
      <c r="G489" s="31"/>
      <c r="H489" s="31"/>
      <c r="I489" s="31"/>
      <c r="J489" s="31"/>
      <c r="K489" s="31"/>
      <c r="L489" s="31"/>
      <c r="M489" s="31"/>
      <c r="N489" s="31"/>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row>
    <row r="490" spans="1:50" ht="14.25" customHeight="1" x14ac:dyDescent="0.25">
      <c r="A490" s="21"/>
      <c r="B490" s="21"/>
      <c r="C490" s="31"/>
      <c r="D490" s="31"/>
      <c r="E490" s="31"/>
      <c r="F490" s="31"/>
      <c r="G490" s="31"/>
      <c r="H490" s="31"/>
      <c r="I490" s="31"/>
      <c r="J490" s="31"/>
      <c r="K490" s="31"/>
      <c r="L490" s="31"/>
      <c r="M490" s="31"/>
      <c r="N490" s="31"/>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row>
    <row r="491" spans="1:50" ht="14.25" customHeight="1" x14ac:dyDescent="0.25">
      <c r="A491" s="21"/>
      <c r="B491" s="21"/>
      <c r="C491" s="31"/>
      <c r="D491" s="31"/>
      <c r="E491" s="31"/>
      <c r="F491" s="31"/>
      <c r="G491" s="31"/>
      <c r="H491" s="31"/>
      <c r="I491" s="31"/>
      <c r="J491" s="31"/>
      <c r="K491" s="31"/>
      <c r="L491" s="31"/>
      <c r="M491" s="31"/>
      <c r="N491" s="31"/>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row>
    <row r="492" spans="1:50" ht="14.25" customHeight="1" x14ac:dyDescent="0.25">
      <c r="A492" s="21"/>
      <c r="B492" s="21"/>
      <c r="C492" s="31"/>
      <c r="D492" s="31"/>
      <c r="E492" s="31"/>
      <c r="F492" s="31"/>
      <c r="G492" s="31"/>
      <c r="H492" s="31"/>
      <c r="I492" s="31"/>
      <c r="J492" s="31"/>
      <c r="K492" s="31"/>
      <c r="L492" s="31"/>
      <c r="M492" s="31"/>
      <c r="N492" s="31"/>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row>
    <row r="493" spans="1:50" ht="14.25" customHeight="1" x14ac:dyDescent="0.25">
      <c r="A493" s="21"/>
      <c r="B493" s="21"/>
      <c r="C493" s="31"/>
      <c r="D493" s="31"/>
      <c r="E493" s="31"/>
      <c r="F493" s="31"/>
      <c r="G493" s="31"/>
      <c r="H493" s="31"/>
      <c r="I493" s="31"/>
      <c r="J493" s="31"/>
      <c r="K493" s="31"/>
      <c r="L493" s="31"/>
      <c r="M493" s="31"/>
      <c r="N493" s="31"/>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row>
    <row r="494" spans="1:50" ht="14.25" customHeight="1" x14ac:dyDescent="0.25">
      <c r="A494" s="21"/>
      <c r="B494" s="21"/>
      <c r="C494" s="31"/>
      <c r="D494" s="31"/>
      <c r="E494" s="31"/>
      <c r="F494" s="31"/>
      <c r="G494" s="31"/>
      <c r="H494" s="31"/>
      <c r="I494" s="31"/>
      <c r="J494" s="31"/>
      <c r="K494" s="31"/>
      <c r="L494" s="31"/>
      <c r="M494" s="31"/>
      <c r="N494" s="31"/>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row>
    <row r="495" spans="1:50" ht="14.25" customHeight="1" x14ac:dyDescent="0.25">
      <c r="A495" s="21"/>
      <c r="B495" s="21"/>
      <c r="C495" s="31"/>
      <c r="D495" s="31"/>
      <c r="E495" s="31"/>
      <c r="F495" s="31"/>
      <c r="G495" s="31"/>
      <c r="H495" s="31"/>
      <c r="I495" s="31"/>
      <c r="J495" s="31"/>
      <c r="K495" s="31"/>
      <c r="L495" s="31"/>
      <c r="M495" s="31"/>
      <c r="N495" s="31"/>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row>
    <row r="496" spans="1:50" ht="14.25" customHeight="1" x14ac:dyDescent="0.25">
      <c r="A496" s="21"/>
      <c r="B496" s="21"/>
      <c r="C496" s="31"/>
      <c r="D496" s="31"/>
      <c r="E496" s="31"/>
      <c r="F496" s="31"/>
      <c r="G496" s="31"/>
      <c r="H496" s="31"/>
      <c r="I496" s="31"/>
      <c r="J496" s="31"/>
      <c r="K496" s="31"/>
      <c r="L496" s="31"/>
      <c r="M496" s="31"/>
      <c r="N496" s="31"/>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row>
    <row r="497" spans="1:50" ht="14.25" customHeight="1" x14ac:dyDescent="0.25">
      <c r="A497" s="21"/>
      <c r="B497" s="21"/>
      <c r="C497" s="31"/>
      <c r="D497" s="31"/>
      <c r="E497" s="31"/>
      <c r="F497" s="31"/>
      <c r="G497" s="31"/>
      <c r="H497" s="31"/>
      <c r="I497" s="31"/>
      <c r="J497" s="31"/>
      <c r="K497" s="31"/>
      <c r="L497" s="31"/>
      <c r="M497" s="31"/>
      <c r="N497" s="31"/>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row>
    <row r="498" spans="1:50" ht="14.25" customHeight="1" x14ac:dyDescent="0.25">
      <c r="A498" s="21"/>
      <c r="B498" s="21"/>
      <c r="C498" s="31"/>
      <c r="D498" s="31"/>
      <c r="E498" s="31"/>
      <c r="F498" s="31"/>
      <c r="G498" s="31"/>
      <c r="H498" s="31"/>
      <c r="I498" s="31"/>
      <c r="J498" s="31"/>
      <c r="K498" s="31"/>
      <c r="L498" s="31"/>
      <c r="M498" s="31"/>
      <c r="N498" s="31"/>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row>
    <row r="499" spans="1:50" ht="14.25" customHeight="1" x14ac:dyDescent="0.25">
      <c r="A499" s="21"/>
      <c r="B499" s="21"/>
      <c r="C499" s="31"/>
      <c r="D499" s="31"/>
      <c r="E499" s="31"/>
      <c r="F499" s="31"/>
      <c r="G499" s="31"/>
      <c r="H499" s="31"/>
      <c r="I499" s="31"/>
      <c r="J499" s="31"/>
      <c r="K499" s="31"/>
      <c r="L499" s="31"/>
      <c r="M499" s="31"/>
      <c r="N499" s="31"/>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row>
    <row r="500" spans="1:50" ht="14.25" customHeight="1" x14ac:dyDescent="0.25">
      <c r="A500" s="21"/>
      <c r="B500" s="21"/>
      <c r="C500" s="31"/>
      <c r="D500" s="31"/>
      <c r="E500" s="31"/>
      <c r="F500" s="31"/>
      <c r="G500" s="31"/>
      <c r="H500" s="31"/>
      <c r="I500" s="31"/>
      <c r="J500" s="31"/>
      <c r="K500" s="31"/>
      <c r="L500" s="31"/>
      <c r="M500" s="31"/>
      <c r="N500" s="31"/>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row>
    <row r="501" spans="1:50" ht="14.25" customHeight="1" x14ac:dyDescent="0.25">
      <c r="A501" s="21"/>
      <c r="B501" s="21"/>
      <c r="C501" s="31"/>
      <c r="D501" s="31"/>
      <c r="E501" s="31"/>
      <c r="F501" s="31"/>
      <c r="G501" s="31"/>
      <c r="H501" s="31"/>
      <c r="I501" s="31"/>
      <c r="J501" s="31"/>
      <c r="K501" s="31"/>
      <c r="L501" s="31"/>
      <c r="M501" s="31"/>
      <c r="N501" s="31"/>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row>
    <row r="502" spans="1:50" ht="14.25" customHeight="1" x14ac:dyDescent="0.25">
      <c r="A502" s="21"/>
      <c r="B502" s="21"/>
      <c r="C502" s="31"/>
      <c r="D502" s="31"/>
      <c r="E502" s="31"/>
      <c r="F502" s="31"/>
      <c r="G502" s="31"/>
      <c r="H502" s="31"/>
      <c r="I502" s="31"/>
      <c r="J502" s="31"/>
      <c r="K502" s="31"/>
      <c r="L502" s="31"/>
      <c r="M502" s="31"/>
      <c r="N502" s="31"/>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row>
    <row r="503" spans="1:50" ht="14.25" customHeight="1" x14ac:dyDescent="0.25">
      <c r="A503" s="21"/>
      <c r="B503" s="21"/>
      <c r="C503" s="31"/>
      <c r="D503" s="31"/>
      <c r="E503" s="31"/>
      <c r="F503" s="31"/>
      <c r="G503" s="31"/>
      <c r="H503" s="31"/>
      <c r="I503" s="31"/>
      <c r="J503" s="31"/>
      <c r="K503" s="31"/>
      <c r="L503" s="31"/>
      <c r="M503" s="31"/>
      <c r="N503" s="31"/>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row>
    <row r="504" spans="1:50" ht="14.25" customHeight="1" x14ac:dyDescent="0.25">
      <c r="A504" s="21"/>
      <c r="B504" s="21"/>
      <c r="C504" s="31"/>
      <c r="D504" s="31"/>
      <c r="E504" s="31"/>
      <c r="F504" s="31"/>
      <c r="G504" s="31"/>
      <c r="H504" s="31"/>
      <c r="I504" s="31"/>
      <c r="J504" s="31"/>
      <c r="K504" s="31"/>
      <c r="L504" s="31"/>
      <c r="M504" s="31"/>
      <c r="N504" s="31"/>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row>
    <row r="505" spans="1:50" ht="14.25" customHeight="1" x14ac:dyDescent="0.25">
      <c r="A505" s="21"/>
      <c r="B505" s="21"/>
      <c r="C505" s="31"/>
      <c r="D505" s="31"/>
      <c r="E505" s="31"/>
      <c r="F505" s="31"/>
      <c r="G505" s="31"/>
      <c r="H505" s="31"/>
      <c r="I505" s="31"/>
      <c r="J505" s="31"/>
      <c r="K505" s="31"/>
      <c r="L505" s="31"/>
      <c r="M505" s="31"/>
      <c r="N505" s="31"/>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row>
    <row r="506" spans="1:50" ht="14.25" customHeight="1" x14ac:dyDescent="0.25">
      <c r="A506" s="21"/>
      <c r="B506" s="21"/>
      <c r="C506" s="31"/>
      <c r="D506" s="31"/>
      <c r="E506" s="31"/>
      <c r="F506" s="31"/>
      <c r="G506" s="31"/>
      <c r="H506" s="31"/>
      <c r="I506" s="31"/>
      <c r="J506" s="31"/>
      <c r="K506" s="31"/>
      <c r="L506" s="31"/>
      <c r="M506" s="31"/>
      <c r="N506" s="31"/>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row>
    <row r="507" spans="1:50" ht="14.25" customHeight="1" x14ac:dyDescent="0.25">
      <c r="A507" s="21"/>
      <c r="B507" s="21"/>
      <c r="C507" s="31"/>
      <c r="D507" s="31"/>
      <c r="E507" s="31"/>
      <c r="F507" s="31"/>
      <c r="G507" s="31"/>
      <c r="H507" s="31"/>
      <c r="I507" s="31"/>
      <c r="J507" s="31"/>
      <c r="K507" s="31"/>
      <c r="L507" s="31"/>
      <c r="M507" s="31"/>
      <c r="N507" s="31"/>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row>
    <row r="508" spans="1:50" ht="14.25" customHeight="1" x14ac:dyDescent="0.25">
      <c r="A508" s="21"/>
      <c r="B508" s="21"/>
      <c r="C508" s="31"/>
      <c r="D508" s="31"/>
      <c r="E508" s="31"/>
      <c r="F508" s="31"/>
      <c r="G508" s="31"/>
      <c r="H508" s="31"/>
      <c r="I508" s="31"/>
      <c r="J508" s="31"/>
      <c r="K508" s="31"/>
      <c r="L508" s="31"/>
      <c r="M508" s="31"/>
      <c r="N508" s="31"/>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row>
    <row r="509" spans="1:50" ht="14.25" customHeight="1" x14ac:dyDescent="0.25">
      <c r="A509" s="21"/>
      <c r="B509" s="21"/>
      <c r="C509" s="31"/>
      <c r="D509" s="31"/>
      <c r="E509" s="31"/>
      <c r="F509" s="31"/>
      <c r="G509" s="31"/>
      <c r="H509" s="31"/>
      <c r="I509" s="31"/>
      <c r="J509" s="31"/>
      <c r="K509" s="31"/>
      <c r="L509" s="31"/>
      <c r="M509" s="31"/>
      <c r="N509" s="31"/>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row>
    <row r="510" spans="1:50" ht="14.25" customHeight="1" x14ac:dyDescent="0.25">
      <c r="A510" s="21"/>
      <c r="B510" s="21"/>
      <c r="C510" s="31"/>
      <c r="D510" s="31"/>
      <c r="E510" s="31"/>
      <c r="F510" s="31"/>
      <c r="G510" s="31"/>
      <c r="H510" s="31"/>
      <c r="I510" s="31"/>
      <c r="J510" s="31"/>
      <c r="K510" s="31"/>
      <c r="L510" s="31"/>
      <c r="M510" s="31"/>
      <c r="N510" s="31"/>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row>
    <row r="511" spans="1:50" ht="14.25" customHeight="1" x14ac:dyDescent="0.25">
      <c r="A511" s="21"/>
      <c r="B511" s="21"/>
      <c r="C511" s="31"/>
      <c r="D511" s="31"/>
      <c r="E511" s="31"/>
      <c r="F511" s="31"/>
      <c r="G511" s="31"/>
      <c r="H511" s="31"/>
      <c r="I511" s="31"/>
      <c r="J511" s="31"/>
      <c r="K511" s="31"/>
      <c r="L511" s="31"/>
      <c r="M511" s="31"/>
      <c r="N511" s="31"/>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row>
    <row r="512" spans="1:50" ht="14.25" customHeight="1" x14ac:dyDescent="0.25">
      <c r="A512" s="21"/>
      <c r="B512" s="21"/>
      <c r="C512" s="31"/>
      <c r="D512" s="31"/>
      <c r="E512" s="31"/>
      <c r="F512" s="31"/>
      <c r="G512" s="31"/>
      <c r="H512" s="31"/>
      <c r="I512" s="31"/>
      <c r="J512" s="31"/>
      <c r="K512" s="31"/>
      <c r="L512" s="31"/>
      <c r="M512" s="31"/>
      <c r="N512" s="31"/>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row>
    <row r="513" spans="1:50" ht="14.25" customHeight="1" x14ac:dyDescent="0.25">
      <c r="A513" s="21"/>
      <c r="B513" s="21"/>
      <c r="C513" s="31"/>
      <c r="D513" s="31"/>
      <c r="E513" s="31"/>
      <c r="F513" s="31"/>
      <c r="G513" s="31"/>
      <c r="H513" s="31"/>
      <c r="I513" s="31"/>
      <c r="J513" s="31"/>
      <c r="K513" s="31"/>
      <c r="L513" s="31"/>
      <c r="M513" s="31"/>
      <c r="N513" s="31"/>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row>
    <row r="514" spans="1:50" ht="14.25" customHeight="1" x14ac:dyDescent="0.25">
      <c r="A514" s="21"/>
      <c r="B514" s="21"/>
      <c r="C514" s="31"/>
      <c r="D514" s="31"/>
      <c r="E514" s="31"/>
      <c r="F514" s="31"/>
      <c r="G514" s="31"/>
      <c r="H514" s="31"/>
      <c r="I514" s="31"/>
      <c r="J514" s="31"/>
      <c r="K514" s="31"/>
      <c r="L514" s="31"/>
      <c r="M514" s="31"/>
      <c r="N514" s="31"/>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row>
    <row r="515" spans="1:50" ht="14.25" customHeight="1" x14ac:dyDescent="0.25">
      <c r="A515" s="21"/>
      <c r="B515" s="21"/>
      <c r="C515" s="31"/>
      <c r="D515" s="31"/>
      <c r="E515" s="31"/>
      <c r="F515" s="31"/>
      <c r="G515" s="31"/>
      <c r="H515" s="31"/>
      <c r="I515" s="31"/>
      <c r="J515" s="31"/>
      <c r="K515" s="31"/>
      <c r="L515" s="31"/>
      <c r="M515" s="31"/>
      <c r="N515" s="31"/>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row>
    <row r="516" spans="1:50" ht="14.25" customHeight="1" x14ac:dyDescent="0.25">
      <c r="A516" s="21"/>
      <c r="B516" s="21"/>
      <c r="C516" s="31"/>
      <c r="D516" s="31"/>
      <c r="E516" s="31"/>
      <c r="F516" s="31"/>
      <c r="G516" s="31"/>
      <c r="H516" s="31"/>
      <c r="I516" s="31"/>
      <c r="J516" s="31"/>
      <c r="K516" s="31"/>
      <c r="L516" s="31"/>
      <c r="M516" s="31"/>
      <c r="N516" s="31"/>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row>
    <row r="517" spans="1:50" ht="14.25" customHeight="1" x14ac:dyDescent="0.25">
      <c r="A517" s="21"/>
      <c r="B517" s="21"/>
      <c r="C517" s="31"/>
      <c r="D517" s="31"/>
      <c r="E517" s="31"/>
      <c r="F517" s="31"/>
      <c r="G517" s="31"/>
      <c r="H517" s="31"/>
      <c r="I517" s="31"/>
      <c r="J517" s="31"/>
      <c r="K517" s="31"/>
      <c r="L517" s="31"/>
      <c r="M517" s="31"/>
      <c r="N517" s="31"/>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row>
    <row r="518" spans="1:50" ht="14.25" customHeight="1" x14ac:dyDescent="0.25">
      <c r="A518" s="21"/>
      <c r="B518" s="21"/>
      <c r="C518" s="31"/>
      <c r="D518" s="31"/>
      <c r="E518" s="31"/>
      <c r="F518" s="31"/>
      <c r="G518" s="31"/>
      <c r="H518" s="31"/>
      <c r="I518" s="31"/>
      <c r="J518" s="31"/>
      <c r="K518" s="31"/>
      <c r="L518" s="31"/>
      <c r="M518" s="31"/>
      <c r="N518" s="31"/>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row>
    <row r="519" spans="1:50" ht="14.25" customHeight="1" x14ac:dyDescent="0.25">
      <c r="A519" s="21"/>
      <c r="B519" s="21"/>
      <c r="C519" s="31"/>
      <c r="D519" s="31"/>
      <c r="E519" s="31"/>
      <c r="F519" s="31"/>
      <c r="G519" s="31"/>
      <c r="H519" s="31"/>
      <c r="I519" s="31"/>
      <c r="J519" s="31"/>
      <c r="K519" s="31"/>
      <c r="L519" s="31"/>
      <c r="M519" s="31"/>
      <c r="N519" s="31"/>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row>
    <row r="520" spans="1:50" ht="14.25" customHeight="1" x14ac:dyDescent="0.25">
      <c r="A520" s="21"/>
      <c r="B520" s="21"/>
      <c r="C520" s="31"/>
      <c r="D520" s="31"/>
      <c r="E520" s="31"/>
      <c r="F520" s="31"/>
      <c r="G520" s="31"/>
      <c r="H520" s="31"/>
      <c r="I520" s="31"/>
      <c r="J520" s="31"/>
      <c r="K520" s="31"/>
      <c r="L520" s="31"/>
      <c r="M520" s="31"/>
      <c r="N520" s="31"/>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row>
    <row r="521" spans="1:50" ht="14.25" customHeight="1" x14ac:dyDescent="0.25">
      <c r="A521" s="21"/>
      <c r="B521" s="21"/>
      <c r="C521" s="31"/>
      <c r="D521" s="31"/>
      <c r="E521" s="31"/>
      <c r="F521" s="31"/>
      <c r="G521" s="31"/>
      <c r="H521" s="31"/>
      <c r="I521" s="31"/>
      <c r="J521" s="31"/>
      <c r="K521" s="31"/>
      <c r="L521" s="31"/>
      <c r="M521" s="31"/>
      <c r="N521" s="31"/>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row>
    <row r="522" spans="1:50" ht="14.25" customHeight="1" x14ac:dyDescent="0.25">
      <c r="A522" s="21"/>
      <c r="B522" s="21"/>
      <c r="C522" s="31"/>
      <c r="D522" s="31"/>
      <c r="E522" s="31"/>
      <c r="F522" s="31"/>
      <c r="G522" s="31"/>
      <c r="H522" s="31"/>
      <c r="I522" s="31"/>
      <c r="J522" s="31"/>
      <c r="K522" s="31"/>
      <c r="L522" s="31"/>
      <c r="M522" s="31"/>
      <c r="N522" s="31"/>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row>
    <row r="523" spans="1:50" ht="14.25" customHeight="1" x14ac:dyDescent="0.25">
      <c r="A523" s="21"/>
      <c r="B523" s="21"/>
      <c r="C523" s="31"/>
      <c r="D523" s="31"/>
      <c r="E523" s="31"/>
      <c r="F523" s="31"/>
      <c r="G523" s="31"/>
      <c r="H523" s="31"/>
      <c r="I523" s="31"/>
      <c r="J523" s="31"/>
      <c r="K523" s="31"/>
      <c r="L523" s="31"/>
      <c r="M523" s="31"/>
      <c r="N523" s="31"/>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row>
    <row r="524" spans="1:50" ht="14.25" customHeight="1" x14ac:dyDescent="0.25">
      <c r="A524" s="21"/>
      <c r="B524" s="21"/>
      <c r="C524" s="31"/>
      <c r="D524" s="31"/>
      <c r="E524" s="31"/>
      <c r="F524" s="31"/>
      <c r="G524" s="31"/>
      <c r="H524" s="31"/>
      <c r="I524" s="31"/>
      <c r="J524" s="31"/>
      <c r="K524" s="31"/>
      <c r="L524" s="31"/>
      <c r="M524" s="31"/>
      <c r="N524" s="31"/>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row>
    <row r="525" spans="1:50" ht="14.25" customHeight="1" x14ac:dyDescent="0.25">
      <c r="A525" s="21"/>
      <c r="B525" s="21"/>
      <c r="C525" s="31"/>
      <c r="D525" s="31"/>
      <c r="E525" s="31"/>
      <c r="F525" s="31"/>
      <c r="G525" s="31"/>
      <c r="H525" s="31"/>
      <c r="I525" s="31"/>
      <c r="J525" s="31"/>
      <c r="K525" s="31"/>
      <c r="L525" s="31"/>
      <c r="M525" s="31"/>
      <c r="N525" s="31"/>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row>
    <row r="526" spans="1:50" ht="14.25" customHeight="1" x14ac:dyDescent="0.25">
      <c r="A526" s="21"/>
      <c r="B526" s="21"/>
      <c r="C526" s="31"/>
      <c r="D526" s="31"/>
      <c r="E526" s="31"/>
      <c r="F526" s="31"/>
      <c r="G526" s="31"/>
      <c r="H526" s="31"/>
      <c r="I526" s="31"/>
      <c r="J526" s="31"/>
      <c r="K526" s="31"/>
      <c r="L526" s="31"/>
      <c r="M526" s="31"/>
      <c r="N526" s="31"/>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row>
    <row r="527" spans="1:50" ht="14.25" customHeight="1" x14ac:dyDescent="0.25">
      <c r="A527" s="21"/>
      <c r="B527" s="21"/>
      <c r="C527" s="31"/>
      <c r="D527" s="31"/>
      <c r="E527" s="31"/>
      <c r="F527" s="31"/>
      <c r="G527" s="31"/>
      <c r="H527" s="31"/>
      <c r="I527" s="31"/>
      <c r="J527" s="31"/>
      <c r="K527" s="31"/>
      <c r="L527" s="31"/>
      <c r="M527" s="31"/>
      <c r="N527" s="31"/>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row>
    <row r="528" spans="1:50" ht="14.25" customHeight="1" x14ac:dyDescent="0.25">
      <c r="A528" s="21"/>
      <c r="B528" s="21"/>
      <c r="C528" s="31"/>
      <c r="D528" s="31"/>
      <c r="E528" s="31"/>
      <c r="F528" s="31"/>
      <c r="G528" s="31"/>
      <c r="H528" s="31"/>
      <c r="I528" s="31"/>
      <c r="J528" s="31"/>
      <c r="K528" s="31"/>
      <c r="L528" s="31"/>
      <c r="M528" s="31"/>
      <c r="N528" s="31"/>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row>
    <row r="529" spans="1:50" ht="14.25" customHeight="1" x14ac:dyDescent="0.25">
      <c r="A529" s="21"/>
      <c r="B529" s="21"/>
      <c r="C529" s="31"/>
      <c r="D529" s="31"/>
      <c r="E529" s="31"/>
      <c r="F529" s="31"/>
      <c r="G529" s="31"/>
      <c r="H529" s="31"/>
      <c r="I529" s="31"/>
      <c r="J529" s="31"/>
      <c r="K529" s="31"/>
      <c r="L529" s="31"/>
      <c r="M529" s="31"/>
      <c r="N529" s="31"/>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row>
    <row r="530" spans="1:50" ht="14.25" customHeight="1" x14ac:dyDescent="0.25">
      <c r="A530" s="21"/>
      <c r="B530" s="21"/>
      <c r="C530" s="31"/>
      <c r="D530" s="31"/>
      <c r="E530" s="31"/>
      <c r="F530" s="31"/>
      <c r="G530" s="31"/>
      <c r="H530" s="31"/>
      <c r="I530" s="31"/>
      <c r="J530" s="31"/>
      <c r="K530" s="31"/>
      <c r="L530" s="31"/>
      <c r="M530" s="31"/>
      <c r="N530" s="31"/>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row>
    <row r="531" spans="1:50" ht="14.25" customHeight="1" x14ac:dyDescent="0.25">
      <c r="A531" s="21"/>
      <c r="B531" s="21"/>
      <c r="C531" s="31"/>
      <c r="D531" s="31"/>
      <c r="E531" s="31"/>
      <c r="F531" s="31"/>
      <c r="G531" s="31"/>
      <c r="H531" s="31"/>
      <c r="I531" s="31"/>
      <c r="J531" s="31"/>
      <c r="K531" s="31"/>
      <c r="L531" s="31"/>
      <c r="M531" s="31"/>
      <c r="N531" s="31"/>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row>
    <row r="532" spans="1:50" ht="14.25" customHeight="1" x14ac:dyDescent="0.25">
      <c r="A532" s="21"/>
      <c r="B532" s="21"/>
      <c r="C532" s="31"/>
      <c r="D532" s="31"/>
      <c r="E532" s="31"/>
      <c r="F532" s="31"/>
      <c r="G532" s="31"/>
      <c r="H532" s="31"/>
      <c r="I532" s="31"/>
      <c r="J532" s="31"/>
      <c r="K532" s="31"/>
      <c r="L532" s="31"/>
      <c r="M532" s="31"/>
      <c r="N532" s="31"/>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row>
    <row r="533" spans="1:50" ht="14.25" customHeight="1" x14ac:dyDescent="0.25">
      <c r="A533" s="21"/>
      <c r="B533" s="21"/>
      <c r="C533" s="31"/>
      <c r="D533" s="31"/>
      <c r="E533" s="31"/>
      <c r="F533" s="31"/>
      <c r="G533" s="31"/>
      <c r="H533" s="31"/>
      <c r="I533" s="31"/>
      <c r="J533" s="31"/>
      <c r="K533" s="31"/>
      <c r="L533" s="31"/>
      <c r="M533" s="31"/>
      <c r="N533" s="31"/>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row>
    <row r="534" spans="1:50" ht="14.25" customHeight="1" x14ac:dyDescent="0.25">
      <c r="A534" s="21"/>
      <c r="B534" s="21"/>
      <c r="C534" s="31"/>
      <c r="D534" s="31"/>
      <c r="E534" s="31"/>
      <c r="F534" s="31"/>
      <c r="G534" s="31"/>
      <c r="H534" s="31"/>
      <c r="I534" s="31"/>
      <c r="J534" s="31"/>
      <c r="K534" s="31"/>
      <c r="L534" s="31"/>
      <c r="M534" s="31"/>
      <c r="N534" s="31"/>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row>
    <row r="535" spans="1:50" ht="14.25" customHeight="1" x14ac:dyDescent="0.25">
      <c r="A535" s="21"/>
      <c r="B535" s="21"/>
      <c r="C535" s="31"/>
      <c r="D535" s="31"/>
      <c r="E535" s="31"/>
      <c r="F535" s="31"/>
      <c r="G535" s="31"/>
      <c r="H535" s="31"/>
      <c r="I535" s="31"/>
      <c r="J535" s="31"/>
      <c r="K535" s="31"/>
      <c r="L535" s="31"/>
      <c r="M535" s="31"/>
      <c r="N535" s="31"/>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row>
    <row r="536" spans="1:50" ht="14.25" customHeight="1" x14ac:dyDescent="0.25">
      <c r="A536" s="21"/>
      <c r="B536" s="21"/>
      <c r="C536" s="31"/>
      <c r="D536" s="31"/>
      <c r="E536" s="31"/>
      <c r="F536" s="31"/>
      <c r="G536" s="31"/>
      <c r="H536" s="31"/>
      <c r="I536" s="31"/>
      <c r="J536" s="31"/>
      <c r="K536" s="31"/>
      <c r="L536" s="31"/>
      <c r="M536" s="31"/>
      <c r="N536" s="31"/>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row>
    <row r="537" spans="1:50" ht="14.25" customHeight="1" x14ac:dyDescent="0.25">
      <c r="A537" s="21"/>
      <c r="B537" s="21"/>
      <c r="C537" s="31"/>
      <c r="D537" s="31"/>
      <c r="E537" s="31"/>
      <c r="F537" s="31"/>
      <c r="G537" s="31"/>
      <c r="H537" s="31"/>
      <c r="I537" s="31"/>
      <c r="J537" s="31"/>
      <c r="K537" s="31"/>
      <c r="L537" s="31"/>
      <c r="M537" s="31"/>
      <c r="N537" s="31"/>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row>
    <row r="538" spans="1:50" ht="14.25" customHeight="1" x14ac:dyDescent="0.25">
      <c r="A538" s="21"/>
      <c r="B538" s="21"/>
      <c r="C538" s="31"/>
      <c r="D538" s="31"/>
      <c r="E538" s="31"/>
      <c r="F538" s="31"/>
      <c r="G538" s="31"/>
      <c r="H538" s="31"/>
      <c r="I538" s="31"/>
      <c r="J538" s="31"/>
      <c r="K538" s="31"/>
      <c r="L538" s="31"/>
      <c r="M538" s="31"/>
      <c r="N538" s="31"/>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row>
    <row r="539" spans="1:50" ht="14.25" customHeight="1" x14ac:dyDescent="0.25">
      <c r="A539" s="21"/>
      <c r="B539" s="21"/>
      <c r="C539" s="31"/>
      <c r="D539" s="31"/>
      <c r="E539" s="31"/>
      <c r="F539" s="31"/>
      <c r="G539" s="31"/>
      <c r="H539" s="31"/>
      <c r="I539" s="31"/>
      <c r="J539" s="31"/>
      <c r="K539" s="31"/>
      <c r="L539" s="31"/>
      <c r="M539" s="31"/>
      <c r="N539" s="31"/>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row>
    <row r="540" spans="1:50" ht="14.25" customHeight="1" x14ac:dyDescent="0.25">
      <c r="A540" s="21"/>
      <c r="B540" s="21"/>
      <c r="C540" s="31"/>
      <c r="D540" s="31"/>
      <c r="E540" s="31"/>
      <c r="F540" s="31"/>
      <c r="G540" s="31"/>
      <c r="H540" s="31"/>
      <c r="I540" s="31"/>
      <c r="J540" s="31"/>
      <c r="K540" s="31"/>
      <c r="L540" s="31"/>
      <c r="M540" s="31"/>
      <c r="N540" s="31"/>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row>
    <row r="541" spans="1:50" ht="14.25" customHeight="1" x14ac:dyDescent="0.25">
      <c r="A541" s="21"/>
      <c r="B541" s="21"/>
      <c r="C541" s="31"/>
      <c r="D541" s="31"/>
      <c r="E541" s="31"/>
      <c r="F541" s="31"/>
      <c r="G541" s="31"/>
      <c r="H541" s="31"/>
      <c r="I541" s="31"/>
      <c r="J541" s="31"/>
      <c r="K541" s="31"/>
      <c r="L541" s="31"/>
      <c r="M541" s="31"/>
      <c r="N541" s="31"/>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row>
    <row r="542" spans="1:50" ht="14.25" customHeight="1" x14ac:dyDescent="0.25">
      <c r="A542" s="21"/>
      <c r="B542" s="21"/>
      <c r="C542" s="31"/>
      <c r="D542" s="31"/>
      <c r="E542" s="31"/>
      <c r="F542" s="31"/>
      <c r="G542" s="31"/>
      <c r="H542" s="31"/>
      <c r="I542" s="31"/>
      <c r="J542" s="31"/>
      <c r="K542" s="31"/>
      <c r="L542" s="31"/>
      <c r="M542" s="31"/>
      <c r="N542" s="31"/>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row>
    <row r="543" spans="1:50" ht="14.25" customHeight="1" x14ac:dyDescent="0.25">
      <c r="A543" s="21"/>
      <c r="B543" s="21"/>
      <c r="C543" s="31"/>
      <c r="D543" s="31"/>
      <c r="E543" s="31"/>
      <c r="F543" s="31"/>
      <c r="G543" s="31"/>
      <c r="H543" s="31"/>
      <c r="I543" s="31"/>
      <c r="J543" s="31"/>
      <c r="K543" s="31"/>
      <c r="L543" s="31"/>
      <c r="M543" s="31"/>
      <c r="N543" s="31"/>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row>
    <row r="544" spans="1:50" ht="14.25" customHeight="1" x14ac:dyDescent="0.25">
      <c r="A544" s="21"/>
      <c r="B544" s="21"/>
      <c r="C544" s="31"/>
      <c r="D544" s="31"/>
      <c r="E544" s="31"/>
      <c r="F544" s="31"/>
      <c r="G544" s="31"/>
      <c r="H544" s="31"/>
      <c r="I544" s="31"/>
      <c r="J544" s="31"/>
      <c r="K544" s="31"/>
      <c r="L544" s="31"/>
      <c r="M544" s="31"/>
      <c r="N544" s="31"/>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row>
    <row r="545" spans="1:50" ht="14.25" customHeight="1" x14ac:dyDescent="0.25">
      <c r="A545" s="21"/>
      <c r="B545" s="21"/>
      <c r="C545" s="31"/>
      <c r="D545" s="31"/>
      <c r="E545" s="31"/>
      <c r="F545" s="31"/>
      <c r="G545" s="31"/>
      <c r="H545" s="31"/>
      <c r="I545" s="31"/>
      <c r="J545" s="31"/>
      <c r="K545" s="31"/>
      <c r="L545" s="31"/>
      <c r="M545" s="31"/>
      <c r="N545" s="31"/>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row>
    <row r="546" spans="1:50" ht="14.25" customHeight="1" x14ac:dyDescent="0.25">
      <c r="A546" s="21"/>
      <c r="B546" s="21"/>
      <c r="C546" s="31"/>
      <c r="D546" s="31"/>
      <c r="E546" s="31"/>
      <c r="F546" s="31"/>
      <c r="G546" s="31"/>
      <c r="H546" s="31"/>
      <c r="I546" s="31"/>
      <c r="J546" s="31"/>
      <c r="K546" s="31"/>
      <c r="L546" s="31"/>
      <c r="M546" s="31"/>
      <c r="N546" s="31"/>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row>
    <row r="547" spans="1:50" ht="14.25" customHeight="1" x14ac:dyDescent="0.25">
      <c r="A547" s="21"/>
      <c r="B547" s="21"/>
      <c r="C547" s="31"/>
      <c r="D547" s="31"/>
      <c r="E547" s="31"/>
      <c r="F547" s="31"/>
      <c r="G547" s="31"/>
      <c r="H547" s="31"/>
      <c r="I547" s="31"/>
      <c r="J547" s="31"/>
      <c r="K547" s="31"/>
      <c r="L547" s="31"/>
      <c r="M547" s="31"/>
      <c r="N547" s="31"/>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row>
    <row r="548" spans="1:50" ht="14.25" customHeight="1" x14ac:dyDescent="0.25">
      <c r="A548" s="21"/>
      <c r="B548" s="21"/>
      <c r="C548" s="31"/>
      <c r="D548" s="31"/>
      <c r="E548" s="31"/>
      <c r="F548" s="31"/>
      <c r="G548" s="31"/>
      <c r="H548" s="31"/>
      <c r="I548" s="31"/>
      <c r="J548" s="31"/>
      <c r="K548" s="31"/>
      <c r="L548" s="31"/>
      <c r="M548" s="31"/>
      <c r="N548" s="31"/>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row>
    <row r="549" spans="1:50" ht="14.25" customHeight="1" x14ac:dyDescent="0.25">
      <c r="A549" s="21"/>
      <c r="B549" s="21"/>
      <c r="C549" s="31"/>
      <c r="D549" s="31"/>
      <c r="E549" s="31"/>
      <c r="F549" s="31"/>
      <c r="G549" s="31"/>
      <c r="H549" s="31"/>
      <c r="I549" s="31"/>
      <c r="J549" s="31"/>
      <c r="K549" s="31"/>
      <c r="L549" s="31"/>
      <c r="M549" s="31"/>
      <c r="N549" s="31"/>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row>
    <row r="550" spans="1:50" ht="14.25" customHeight="1" x14ac:dyDescent="0.25">
      <c r="A550" s="21"/>
      <c r="B550" s="21"/>
      <c r="C550" s="31"/>
      <c r="D550" s="31"/>
      <c r="E550" s="31"/>
      <c r="F550" s="31"/>
      <c r="G550" s="31"/>
      <c r="H550" s="31"/>
      <c r="I550" s="31"/>
      <c r="J550" s="31"/>
      <c r="K550" s="31"/>
      <c r="L550" s="31"/>
      <c r="M550" s="31"/>
      <c r="N550" s="31"/>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row>
    <row r="551" spans="1:50" ht="14.25" customHeight="1" x14ac:dyDescent="0.25">
      <c r="A551" s="21"/>
      <c r="B551" s="21"/>
      <c r="C551" s="31"/>
      <c r="D551" s="31"/>
      <c r="E551" s="31"/>
      <c r="F551" s="31"/>
      <c r="G551" s="31"/>
      <c r="H551" s="31"/>
      <c r="I551" s="31"/>
      <c r="J551" s="31"/>
      <c r="K551" s="31"/>
      <c r="L551" s="31"/>
      <c r="M551" s="31"/>
      <c r="N551" s="31"/>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row>
    <row r="552" spans="1:50" ht="14.25" customHeight="1" x14ac:dyDescent="0.25">
      <c r="A552" s="21"/>
      <c r="B552" s="21"/>
      <c r="C552" s="31"/>
      <c r="D552" s="31"/>
      <c r="E552" s="31"/>
      <c r="F552" s="31"/>
      <c r="G552" s="31"/>
      <c r="H552" s="31"/>
      <c r="I552" s="31"/>
      <c r="J552" s="31"/>
      <c r="K552" s="31"/>
      <c r="L552" s="31"/>
      <c r="M552" s="31"/>
      <c r="N552" s="31"/>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row>
    <row r="553" spans="1:50" ht="14.25" customHeight="1" x14ac:dyDescent="0.25">
      <c r="A553" s="21"/>
      <c r="B553" s="21"/>
      <c r="C553" s="31"/>
      <c r="D553" s="31"/>
      <c r="E553" s="31"/>
      <c r="F553" s="31"/>
      <c r="G553" s="31"/>
      <c r="H553" s="31"/>
      <c r="I553" s="31"/>
      <c r="J553" s="31"/>
      <c r="K553" s="31"/>
      <c r="L553" s="31"/>
      <c r="M553" s="31"/>
      <c r="N553" s="31"/>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row>
    <row r="554" spans="1:50" ht="14.25" customHeight="1" x14ac:dyDescent="0.25">
      <c r="A554" s="21"/>
      <c r="B554" s="21"/>
      <c r="C554" s="31"/>
      <c r="D554" s="31"/>
      <c r="E554" s="31"/>
      <c r="F554" s="31"/>
      <c r="G554" s="31"/>
      <c r="H554" s="31"/>
      <c r="I554" s="31"/>
      <c r="J554" s="31"/>
      <c r="K554" s="31"/>
      <c r="L554" s="31"/>
      <c r="M554" s="31"/>
      <c r="N554" s="31"/>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row>
    <row r="555" spans="1:50" ht="14.25" customHeight="1" x14ac:dyDescent="0.25">
      <c r="A555" s="21"/>
      <c r="B555" s="21"/>
      <c r="C555" s="31"/>
      <c r="D555" s="31"/>
      <c r="E555" s="31"/>
      <c r="F555" s="31"/>
      <c r="G555" s="31"/>
      <c r="H555" s="31"/>
      <c r="I555" s="31"/>
      <c r="J555" s="31"/>
      <c r="K555" s="31"/>
      <c r="L555" s="31"/>
      <c r="M555" s="31"/>
      <c r="N555" s="31"/>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row>
    <row r="556" spans="1:50" ht="14.25" customHeight="1" x14ac:dyDescent="0.25">
      <c r="A556" s="21"/>
      <c r="B556" s="21"/>
      <c r="C556" s="31"/>
      <c r="D556" s="31"/>
      <c r="E556" s="31"/>
      <c r="F556" s="31"/>
      <c r="G556" s="31"/>
      <c r="H556" s="31"/>
      <c r="I556" s="31"/>
      <c r="J556" s="31"/>
      <c r="K556" s="31"/>
      <c r="L556" s="31"/>
      <c r="M556" s="31"/>
      <c r="N556" s="31"/>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row>
    <row r="557" spans="1:50" ht="14.25" customHeight="1" x14ac:dyDescent="0.25">
      <c r="A557" s="21"/>
      <c r="B557" s="21"/>
      <c r="C557" s="31"/>
      <c r="D557" s="31"/>
      <c r="E557" s="31"/>
      <c r="F557" s="31"/>
      <c r="G557" s="31"/>
      <c r="H557" s="31"/>
      <c r="I557" s="31"/>
      <c r="J557" s="31"/>
      <c r="K557" s="31"/>
      <c r="L557" s="31"/>
      <c r="M557" s="31"/>
      <c r="N557" s="31"/>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row>
    <row r="558" spans="1:50" ht="14.25" customHeight="1" x14ac:dyDescent="0.25">
      <c r="A558" s="21"/>
      <c r="B558" s="21"/>
      <c r="C558" s="31"/>
      <c r="D558" s="31"/>
      <c r="E558" s="31"/>
      <c r="F558" s="31"/>
      <c r="G558" s="31"/>
      <c r="H558" s="31"/>
      <c r="I558" s="31"/>
      <c r="J558" s="31"/>
      <c r="K558" s="31"/>
      <c r="L558" s="31"/>
      <c r="M558" s="31"/>
      <c r="N558" s="31"/>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row>
    <row r="559" spans="1:50" ht="14.25" customHeight="1" x14ac:dyDescent="0.25">
      <c r="A559" s="21"/>
      <c r="B559" s="21"/>
      <c r="C559" s="31"/>
      <c r="D559" s="31"/>
      <c r="E559" s="31"/>
      <c r="F559" s="31"/>
      <c r="G559" s="31"/>
      <c r="H559" s="31"/>
      <c r="I559" s="31"/>
      <c r="J559" s="31"/>
      <c r="K559" s="31"/>
      <c r="L559" s="31"/>
      <c r="M559" s="31"/>
      <c r="N559" s="31"/>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row>
    <row r="560" spans="1:50" ht="14.25" customHeight="1" x14ac:dyDescent="0.25">
      <c r="A560" s="21"/>
      <c r="B560" s="21"/>
      <c r="C560" s="31"/>
      <c r="D560" s="31"/>
      <c r="E560" s="31"/>
      <c r="F560" s="31"/>
      <c r="G560" s="31"/>
      <c r="H560" s="31"/>
      <c r="I560" s="31"/>
      <c r="J560" s="31"/>
      <c r="K560" s="31"/>
      <c r="L560" s="31"/>
      <c r="M560" s="31"/>
      <c r="N560" s="31"/>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row>
    <row r="561" spans="1:50" ht="14.25" customHeight="1" x14ac:dyDescent="0.25">
      <c r="A561" s="21"/>
      <c r="B561" s="21"/>
      <c r="C561" s="31"/>
      <c r="D561" s="31"/>
      <c r="E561" s="31"/>
      <c r="F561" s="31"/>
      <c r="G561" s="31"/>
      <c r="H561" s="31"/>
      <c r="I561" s="31"/>
      <c r="J561" s="31"/>
      <c r="K561" s="31"/>
      <c r="L561" s="31"/>
      <c r="M561" s="31"/>
      <c r="N561" s="31"/>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row>
    <row r="562" spans="1:50" ht="14.25" customHeight="1" x14ac:dyDescent="0.25">
      <c r="A562" s="21"/>
      <c r="B562" s="21"/>
      <c r="C562" s="31"/>
      <c r="D562" s="31"/>
      <c r="E562" s="31"/>
      <c r="F562" s="31"/>
      <c r="G562" s="31"/>
      <c r="H562" s="31"/>
      <c r="I562" s="31"/>
      <c r="J562" s="31"/>
      <c r="K562" s="31"/>
      <c r="L562" s="31"/>
      <c r="M562" s="31"/>
      <c r="N562" s="31"/>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row>
    <row r="563" spans="1:50" ht="14.25" customHeight="1" x14ac:dyDescent="0.25">
      <c r="A563" s="21"/>
      <c r="B563" s="21"/>
      <c r="C563" s="31"/>
      <c r="D563" s="31"/>
      <c r="E563" s="31"/>
      <c r="F563" s="31"/>
      <c r="G563" s="31"/>
      <c r="H563" s="31"/>
      <c r="I563" s="31"/>
      <c r="J563" s="31"/>
      <c r="K563" s="31"/>
      <c r="L563" s="31"/>
      <c r="M563" s="31"/>
      <c r="N563" s="31"/>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row>
    <row r="564" spans="1:50" ht="14.25" customHeight="1" x14ac:dyDescent="0.25">
      <c r="A564" s="21"/>
      <c r="B564" s="21"/>
      <c r="C564" s="31"/>
      <c r="D564" s="31"/>
      <c r="E564" s="31"/>
      <c r="F564" s="31"/>
      <c r="G564" s="31"/>
      <c r="H564" s="31"/>
      <c r="I564" s="31"/>
      <c r="J564" s="31"/>
      <c r="K564" s="31"/>
      <c r="L564" s="31"/>
      <c r="M564" s="31"/>
      <c r="N564" s="31"/>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row>
    <row r="565" spans="1:50" ht="14.25" customHeight="1" x14ac:dyDescent="0.25">
      <c r="A565" s="21"/>
      <c r="B565" s="21"/>
      <c r="C565" s="31"/>
      <c r="D565" s="31"/>
      <c r="E565" s="31"/>
      <c r="F565" s="31"/>
      <c r="G565" s="31"/>
      <c r="H565" s="31"/>
      <c r="I565" s="31"/>
      <c r="J565" s="31"/>
      <c r="K565" s="31"/>
      <c r="L565" s="31"/>
      <c r="M565" s="31"/>
      <c r="N565" s="31"/>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row>
    <row r="566" spans="1:50" ht="14.25" customHeight="1" x14ac:dyDescent="0.25">
      <c r="A566" s="21"/>
      <c r="B566" s="21"/>
      <c r="C566" s="31"/>
      <c r="D566" s="31"/>
      <c r="E566" s="31"/>
      <c r="F566" s="31"/>
      <c r="G566" s="31"/>
      <c r="H566" s="31"/>
      <c r="I566" s="31"/>
      <c r="J566" s="31"/>
      <c r="K566" s="31"/>
      <c r="L566" s="31"/>
      <c r="M566" s="31"/>
      <c r="N566" s="31"/>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row>
    <row r="567" spans="1:50" ht="14.25" customHeight="1" x14ac:dyDescent="0.25">
      <c r="A567" s="21"/>
      <c r="B567" s="21"/>
      <c r="C567" s="31"/>
      <c r="D567" s="31"/>
      <c r="E567" s="31"/>
      <c r="F567" s="31"/>
      <c r="G567" s="31"/>
      <c r="H567" s="31"/>
      <c r="I567" s="31"/>
      <c r="J567" s="31"/>
      <c r="K567" s="31"/>
      <c r="L567" s="31"/>
      <c r="M567" s="31"/>
      <c r="N567" s="31"/>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row>
    <row r="568" spans="1:50" ht="14.25" customHeight="1" x14ac:dyDescent="0.25">
      <c r="A568" s="21"/>
      <c r="B568" s="21"/>
      <c r="C568" s="31"/>
      <c r="D568" s="31"/>
      <c r="E568" s="31"/>
      <c r="F568" s="31"/>
      <c r="G568" s="31"/>
      <c r="H568" s="31"/>
      <c r="I568" s="31"/>
      <c r="J568" s="31"/>
      <c r="K568" s="31"/>
      <c r="L568" s="31"/>
      <c r="M568" s="31"/>
      <c r="N568" s="31"/>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row>
    <row r="569" spans="1:50" ht="14.25" customHeight="1" x14ac:dyDescent="0.25">
      <c r="A569" s="21"/>
      <c r="B569" s="21"/>
      <c r="C569" s="31"/>
      <c r="D569" s="31"/>
      <c r="E569" s="31"/>
      <c r="F569" s="31"/>
      <c r="G569" s="31"/>
      <c r="H569" s="31"/>
      <c r="I569" s="31"/>
      <c r="J569" s="31"/>
      <c r="K569" s="31"/>
      <c r="L569" s="31"/>
      <c r="M569" s="31"/>
      <c r="N569" s="31"/>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row>
    <row r="570" spans="1:50" ht="14.25" customHeight="1" x14ac:dyDescent="0.25">
      <c r="A570" s="21"/>
      <c r="B570" s="21"/>
      <c r="C570" s="31"/>
      <c r="D570" s="31"/>
      <c r="E570" s="31"/>
      <c r="F570" s="31"/>
      <c r="G570" s="31"/>
      <c r="H570" s="31"/>
      <c r="I570" s="31"/>
      <c r="J570" s="31"/>
      <c r="K570" s="31"/>
      <c r="L570" s="31"/>
      <c r="M570" s="31"/>
      <c r="N570" s="31"/>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row>
    <row r="571" spans="1:50" ht="14.25" customHeight="1" x14ac:dyDescent="0.25">
      <c r="A571" s="21"/>
      <c r="B571" s="21"/>
      <c r="C571" s="31"/>
      <c r="D571" s="31"/>
      <c r="E571" s="31"/>
      <c r="F571" s="31"/>
      <c r="G571" s="31"/>
      <c r="H571" s="31"/>
      <c r="I571" s="31"/>
      <c r="J571" s="31"/>
      <c r="K571" s="31"/>
      <c r="L571" s="31"/>
      <c r="M571" s="31"/>
      <c r="N571" s="31"/>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row>
    <row r="572" spans="1:50" ht="14.25" customHeight="1" x14ac:dyDescent="0.25">
      <c r="A572" s="21"/>
      <c r="B572" s="21"/>
      <c r="C572" s="31"/>
      <c r="D572" s="31"/>
      <c r="E572" s="31"/>
      <c r="F572" s="31"/>
      <c r="G572" s="31"/>
      <c r="H572" s="31"/>
      <c r="I572" s="31"/>
      <c r="J572" s="31"/>
      <c r="K572" s="31"/>
      <c r="L572" s="31"/>
      <c r="M572" s="31"/>
      <c r="N572" s="31"/>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row>
    <row r="573" spans="1:50" ht="14.25" customHeight="1" x14ac:dyDescent="0.25">
      <c r="A573" s="21"/>
      <c r="B573" s="21"/>
      <c r="C573" s="31"/>
      <c r="D573" s="31"/>
      <c r="E573" s="31"/>
      <c r="F573" s="31"/>
      <c r="G573" s="31"/>
      <c r="H573" s="31"/>
      <c r="I573" s="31"/>
      <c r="J573" s="31"/>
      <c r="K573" s="31"/>
      <c r="L573" s="31"/>
      <c r="M573" s="31"/>
      <c r="N573" s="31"/>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row>
    <row r="574" spans="1:50" ht="14.25" customHeight="1" x14ac:dyDescent="0.25">
      <c r="A574" s="21"/>
      <c r="B574" s="21"/>
      <c r="C574" s="31"/>
      <c r="D574" s="31"/>
      <c r="E574" s="31"/>
      <c r="F574" s="31"/>
      <c r="G574" s="31"/>
      <c r="H574" s="31"/>
      <c r="I574" s="31"/>
      <c r="J574" s="31"/>
      <c r="K574" s="31"/>
      <c r="L574" s="31"/>
      <c r="M574" s="31"/>
      <c r="N574" s="31"/>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row>
    <row r="575" spans="1:50" ht="14.25" customHeight="1" x14ac:dyDescent="0.25">
      <c r="A575" s="21"/>
      <c r="B575" s="21"/>
      <c r="C575" s="31"/>
      <c r="D575" s="31"/>
      <c r="E575" s="31"/>
      <c r="F575" s="31"/>
      <c r="G575" s="31"/>
      <c r="H575" s="31"/>
      <c r="I575" s="31"/>
      <c r="J575" s="31"/>
      <c r="K575" s="31"/>
      <c r="L575" s="31"/>
      <c r="M575" s="31"/>
      <c r="N575" s="31"/>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row>
    <row r="576" spans="1:50" ht="14.25" customHeight="1" x14ac:dyDescent="0.25">
      <c r="A576" s="21"/>
      <c r="B576" s="21"/>
      <c r="C576" s="31"/>
      <c r="D576" s="31"/>
      <c r="E576" s="31"/>
      <c r="F576" s="31"/>
      <c r="G576" s="31"/>
      <c r="H576" s="31"/>
      <c r="I576" s="31"/>
      <c r="J576" s="31"/>
      <c r="K576" s="31"/>
      <c r="L576" s="31"/>
      <c r="M576" s="31"/>
      <c r="N576" s="31"/>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row>
    <row r="577" spans="1:50" ht="14.25" customHeight="1" x14ac:dyDescent="0.25">
      <c r="A577" s="21"/>
      <c r="B577" s="21"/>
      <c r="C577" s="31"/>
      <c r="D577" s="31"/>
      <c r="E577" s="31"/>
      <c r="F577" s="31"/>
      <c r="G577" s="31"/>
      <c r="H577" s="31"/>
      <c r="I577" s="31"/>
      <c r="J577" s="31"/>
      <c r="K577" s="31"/>
      <c r="L577" s="31"/>
      <c r="M577" s="31"/>
      <c r="N577" s="31"/>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row>
    <row r="578" spans="1:50" ht="14.25" customHeight="1" x14ac:dyDescent="0.25">
      <c r="A578" s="21"/>
      <c r="B578" s="21"/>
      <c r="C578" s="31"/>
      <c r="D578" s="31"/>
      <c r="E578" s="31"/>
      <c r="F578" s="31"/>
      <c r="G578" s="31"/>
      <c r="H578" s="31"/>
      <c r="I578" s="31"/>
      <c r="J578" s="31"/>
      <c r="K578" s="31"/>
      <c r="L578" s="31"/>
      <c r="M578" s="31"/>
      <c r="N578" s="31"/>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row>
    <row r="579" spans="1:50" ht="14.25" customHeight="1" x14ac:dyDescent="0.25">
      <c r="A579" s="21"/>
      <c r="B579" s="21"/>
      <c r="C579" s="31"/>
      <c r="D579" s="31"/>
      <c r="E579" s="31"/>
      <c r="F579" s="31"/>
      <c r="G579" s="31"/>
      <c r="H579" s="31"/>
      <c r="I579" s="31"/>
      <c r="J579" s="31"/>
      <c r="K579" s="31"/>
      <c r="L579" s="31"/>
      <c r="M579" s="31"/>
      <c r="N579" s="31"/>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row>
    <row r="580" spans="1:50" ht="14.25" customHeight="1" x14ac:dyDescent="0.25">
      <c r="A580" s="21"/>
      <c r="B580" s="21"/>
      <c r="C580" s="31"/>
      <c r="D580" s="31"/>
      <c r="E580" s="31"/>
      <c r="F580" s="31"/>
      <c r="G580" s="31"/>
      <c r="H580" s="31"/>
      <c r="I580" s="31"/>
      <c r="J580" s="31"/>
      <c r="K580" s="31"/>
      <c r="L580" s="31"/>
      <c r="M580" s="31"/>
      <c r="N580" s="31"/>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row>
    <row r="581" spans="1:50" ht="14.25" customHeight="1" x14ac:dyDescent="0.25">
      <c r="A581" s="21"/>
      <c r="B581" s="21"/>
      <c r="C581" s="31"/>
      <c r="D581" s="31"/>
      <c r="E581" s="31"/>
      <c r="F581" s="31"/>
      <c r="G581" s="31"/>
      <c r="H581" s="31"/>
      <c r="I581" s="31"/>
      <c r="J581" s="31"/>
      <c r="K581" s="31"/>
      <c r="L581" s="31"/>
      <c r="M581" s="31"/>
      <c r="N581" s="31"/>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row>
    <row r="582" spans="1:50" ht="14.25" customHeight="1" x14ac:dyDescent="0.25">
      <c r="A582" s="21"/>
      <c r="B582" s="21"/>
      <c r="C582" s="31"/>
      <c r="D582" s="31"/>
      <c r="E582" s="31"/>
      <c r="F582" s="31"/>
      <c r="G582" s="31"/>
      <c r="H582" s="31"/>
      <c r="I582" s="31"/>
      <c r="J582" s="31"/>
      <c r="K582" s="31"/>
      <c r="L582" s="31"/>
      <c r="M582" s="31"/>
      <c r="N582" s="31"/>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row>
    <row r="583" spans="1:50" ht="14.25" customHeight="1" x14ac:dyDescent="0.25">
      <c r="A583" s="21"/>
      <c r="B583" s="21"/>
      <c r="C583" s="31"/>
      <c r="D583" s="31"/>
      <c r="E583" s="31"/>
      <c r="F583" s="31"/>
      <c r="G583" s="31"/>
      <c r="H583" s="31"/>
      <c r="I583" s="31"/>
      <c r="J583" s="31"/>
      <c r="K583" s="31"/>
      <c r="L583" s="31"/>
      <c r="M583" s="31"/>
      <c r="N583" s="31"/>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row>
    <row r="584" spans="1:50" ht="14.25" customHeight="1" x14ac:dyDescent="0.25">
      <c r="A584" s="21"/>
      <c r="B584" s="21"/>
      <c r="C584" s="31"/>
      <c r="D584" s="31"/>
      <c r="E584" s="31"/>
      <c r="F584" s="31"/>
      <c r="G584" s="31"/>
      <c r="H584" s="31"/>
      <c r="I584" s="31"/>
      <c r="J584" s="31"/>
      <c r="K584" s="31"/>
      <c r="L584" s="31"/>
      <c r="M584" s="31"/>
      <c r="N584" s="31"/>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row>
    <row r="585" spans="1:50" ht="14.25" customHeight="1" x14ac:dyDescent="0.25">
      <c r="A585" s="21"/>
      <c r="B585" s="21"/>
      <c r="C585" s="31"/>
      <c r="D585" s="31"/>
      <c r="E585" s="31"/>
      <c r="F585" s="31"/>
      <c r="G585" s="31"/>
      <c r="H585" s="31"/>
      <c r="I585" s="31"/>
      <c r="J585" s="31"/>
      <c r="K585" s="31"/>
      <c r="L585" s="31"/>
      <c r="M585" s="31"/>
      <c r="N585" s="31"/>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row>
    <row r="586" spans="1:50" ht="14.25" customHeight="1" x14ac:dyDescent="0.25">
      <c r="A586" s="21"/>
      <c r="B586" s="21"/>
      <c r="C586" s="31"/>
      <c r="D586" s="31"/>
      <c r="E586" s="31"/>
      <c r="F586" s="31"/>
      <c r="G586" s="31"/>
      <c r="H586" s="31"/>
      <c r="I586" s="31"/>
      <c r="J586" s="31"/>
      <c r="K586" s="31"/>
      <c r="L586" s="31"/>
      <c r="M586" s="31"/>
      <c r="N586" s="31"/>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row>
    <row r="587" spans="1:50" ht="14.25" customHeight="1" x14ac:dyDescent="0.25">
      <c r="A587" s="21"/>
      <c r="B587" s="21"/>
      <c r="C587" s="31"/>
      <c r="D587" s="31"/>
      <c r="E587" s="31"/>
      <c r="F587" s="31"/>
      <c r="G587" s="31"/>
      <c r="H587" s="31"/>
      <c r="I587" s="31"/>
      <c r="J587" s="31"/>
      <c r="K587" s="31"/>
      <c r="L587" s="31"/>
      <c r="M587" s="31"/>
      <c r="N587" s="31"/>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row>
    <row r="588" spans="1:50" ht="14.25" customHeight="1" x14ac:dyDescent="0.25">
      <c r="A588" s="21"/>
      <c r="B588" s="21"/>
      <c r="C588" s="31"/>
      <c r="D588" s="31"/>
      <c r="E588" s="31"/>
      <c r="F588" s="31"/>
      <c r="G588" s="31"/>
      <c r="H588" s="31"/>
      <c r="I588" s="31"/>
      <c r="J588" s="31"/>
      <c r="K588" s="31"/>
      <c r="L588" s="31"/>
      <c r="M588" s="31"/>
      <c r="N588" s="31"/>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row>
    <row r="589" spans="1:50" ht="14.25" customHeight="1" x14ac:dyDescent="0.25">
      <c r="A589" s="21"/>
      <c r="B589" s="21"/>
      <c r="C589" s="31"/>
      <c r="D589" s="31"/>
      <c r="E589" s="31"/>
      <c r="F589" s="31"/>
      <c r="G589" s="31"/>
      <c r="H589" s="31"/>
      <c r="I589" s="31"/>
      <c r="J589" s="31"/>
      <c r="K589" s="31"/>
      <c r="L589" s="31"/>
      <c r="M589" s="31"/>
      <c r="N589" s="31"/>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row>
    <row r="590" spans="1:50" ht="14.25" customHeight="1" x14ac:dyDescent="0.25">
      <c r="A590" s="21"/>
      <c r="B590" s="21"/>
      <c r="C590" s="31"/>
      <c r="D590" s="31"/>
      <c r="E590" s="31"/>
      <c r="F590" s="31"/>
      <c r="G590" s="31"/>
      <c r="H590" s="31"/>
      <c r="I590" s="31"/>
      <c r="J590" s="31"/>
      <c r="K590" s="31"/>
      <c r="L590" s="31"/>
      <c r="M590" s="31"/>
      <c r="N590" s="31"/>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row>
    <row r="591" spans="1:50" ht="14.25" customHeight="1" x14ac:dyDescent="0.25">
      <c r="A591" s="21"/>
      <c r="B591" s="21"/>
      <c r="C591" s="31"/>
      <c r="D591" s="31"/>
      <c r="E591" s="31"/>
      <c r="F591" s="31"/>
      <c r="G591" s="31"/>
      <c r="H591" s="31"/>
      <c r="I591" s="31"/>
      <c r="J591" s="31"/>
      <c r="K591" s="31"/>
      <c r="L591" s="31"/>
      <c r="M591" s="31"/>
      <c r="N591" s="31"/>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row>
    <row r="592" spans="1:50" ht="14.25" customHeight="1" x14ac:dyDescent="0.25">
      <c r="A592" s="21"/>
      <c r="B592" s="21"/>
      <c r="C592" s="31"/>
      <c r="D592" s="31"/>
      <c r="E592" s="31"/>
      <c r="F592" s="31"/>
      <c r="G592" s="31"/>
      <c r="H592" s="31"/>
      <c r="I592" s="31"/>
      <c r="J592" s="31"/>
      <c r="K592" s="31"/>
      <c r="L592" s="31"/>
      <c r="M592" s="31"/>
      <c r="N592" s="31"/>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row>
    <row r="593" spans="1:50" ht="14.25" customHeight="1" x14ac:dyDescent="0.25">
      <c r="A593" s="21"/>
      <c r="B593" s="21"/>
      <c r="C593" s="31"/>
      <c r="D593" s="31"/>
      <c r="E593" s="31"/>
      <c r="F593" s="31"/>
      <c r="G593" s="31"/>
      <c r="H593" s="31"/>
      <c r="I593" s="31"/>
      <c r="J593" s="31"/>
      <c r="K593" s="31"/>
      <c r="L593" s="31"/>
      <c r="M593" s="31"/>
      <c r="N593" s="31"/>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row>
    <row r="594" spans="1:50" ht="14.25" customHeight="1" x14ac:dyDescent="0.25">
      <c r="A594" s="21"/>
      <c r="B594" s="21"/>
      <c r="C594" s="31"/>
      <c r="D594" s="31"/>
      <c r="E594" s="31"/>
      <c r="F594" s="31"/>
      <c r="G594" s="31"/>
      <c r="H594" s="31"/>
      <c r="I594" s="31"/>
      <c r="J594" s="31"/>
      <c r="K594" s="31"/>
      <c r="L594" s="31"/>
      <c r="M594" s="31"/>
      <c r="N594" s="31"/>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row>
    <row r="595" spans="1:50" ht="14.25" customHeight="1" x14ac:dyDescent="0.25">
      <c r="A595" s="21"/>
      <c r="B595" s="21"/>
      <c r="C595" s="31"/>
      <c r="D595" s="31"/>
      <c r="E595" s="31"/>
      <c r="F595" s="31"/>
      <c r="G595" s="31"/>
      <c r="H595" s="31"/>
      <c r="I595" s="31"/>
      <c r="J595" s="31"/>
      <c r="K595" s="31"/>
      <c r="L595" s="31"/>
      <c r="M595" s="31"/>
      <c r="N595" s="31"/>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row>
    <row r="596" spans="1:50" ht="14.25" customHeight="1" x14ac:dyDescent="0.25">
      <c r="A596" s="21"/>
      <c r="B596" s="21"/>
      <c r="C596" s="31"/>
      <c r="D596" s="31"/>
      <c r="E596" s="31"/>
      <c r="F596" s="31"/>
      <c r="G596" s="31"/>
      <c r="H596" s="31"/>
      <c r="I596" s="31"/>
      <c r="J596" s="31"/>
      <c r="K596" s="31"/>
      <c r="L596" s="31"/>
      <c r="M596" s="31"/>
      <c r="N596" s="31"/>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row>
    <row r="597" spans="1:50" ht="14.25" customHeight="1" x14ac:dyDescent="0.25">
      <c r="A597" s="21"/>
      <c r="B597" s="21"/>
      <c r="C597" s="31"/>
      <c r="D597" s="31"/>
      <c r="E597" s="31"/>
      <c r="F597" s="31"/>
      <c r="G597" s="31"/>
      <c r="H597" s="31"/>
      <c r="I597" s="31"/>
      <c r="J597" s="31"/>
      <c r="K597" s="31"/>
      <c r="L597" s="31"/>
      <c r="M597" s="31"/>
      <c r="N597" s="31"/>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row>
    <row r="598" spans="1:50" ht="14.25" customHeight="1" x14ac:dyDescent="0.25">
      <c r="A598" s="21"/>
      <c r="B598" s="21"/>
      <c r="C598" s="31"/>
      <c r="D598" s="31"/>
      <c r="E598" s="31"/>
      <c r="F598" s="31"/>
      <c r="G598" s="31"/>
      <c r="H598" s="31"/>
      <c r="I598" s="31"/>
      <c r="J598" s="31"/>
      <c r="K598" s="31"/>
      <c r="L598" s="31"/>
      <c r="M598" s="31"/>
      <c r="N598" s="31"/>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row>
    <row r="599" spans="1:50" ht="14.25" customHeight="1" x14ac:dyDescent="0.25">
      <c r="A599" s="21"/>
      <c r="B599" s="21"/>
      <c r="C599" s="31"/>
      <c r="D599" s="31"/>
      <c r="E599" s="31"/>
      <c r="F599" s="31"/>
      <c r="G599" s="31"/>
      <c r="H599" s="31"/>
      <c r="I599" s="31"/>
      <c r="J599" s="31"/>
      <c r="K599" s="31"/>
      <c r="L599" s="31"/>
      <c r="M599" s="31"/>
      <c r="N599" s="31"/>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row>
    <row r="600" spans="1:50" ht="14.25" customHeight="1" x14ac:dyDescent="0.25">
      <c r="A600" s="21"/>
      <c r="B600" s="21"/>
      <c r="C600" s="31"/>
      <c r="D600" s="31"/>
      <c r="E600" s="31"/>
      <c r="F600" s="31"/>
      <c r="G600" s="31"/>
      <c r="H600" s="31"/>
      <c r="I600" s="31"/>
      <c r="J600" s="31"/>
      <c r="K600" s="31"/>
      <c r="L600" s="31"/>
      <c r="M600" s="31"/>
      <c r="N600" s="31"/>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row>
    <row r="601" spans="1:50" ht="14.25" customHeight="1" x14ac:dyDescent="0.25">
      <c r="A601" s="21"/>
      <c r="B601" s="21"/>
      <c r="C601" s="31"/>
      <c r="D601" s="31"/>
      <c r="E601" s="31"/>
      <c r="F601" s="31"/>
      <c r="G601" s="31"/>
      <c r="H601" s="31"/>
      <c r="I601" s="31"/>
      <c r="J601" s="31"/>
      <c r="K601" s="31"/>
      <c r="L601" s="31"/>
      <c r="M601" s="31"/>
      <c r="N601" s="31"/>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row>
    <row r="602" spans="1:50" ht="14.25" customHeight="1" x14ac:dyDescent="0.25">
      <c r="A602" s="21"/>
      <c r="B602" s="21"/>
      <c r="C602" s="31"/>
      <c r="D602" s="31"/>
      <c r="E602" s="31"/>
      <c r="F602" s="31"/>
      <c r="G602" s="31"/>
      <c r="H602" s="31"/>
      <c r="I602" s="31"/>
      <c r="J602" s="31"/>
      <c r="K602" s="31"/>
      <c r="L602" s="31"/>
      <c r="M602" s="31"/>
      <c r="N602" s="31"/>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row>
    <row r="603" spans="1:50" ht="14.25" customHeight="1" x14ac:dyDescent="0.25">
      <c r="A603" s="21"/>
      <c r="B603" s="21"/>
      <c r="C603" s="31"/>
      <c r="D603" s="31"/>
      <c r="E603" s="31"/>
      <c r="F603" s="31"/>
      <c r="G603" s="31"/>
      <c r="H603" s="31"/>
      <c r="I603" s="31"/>
      <c r="J603" s="31"/>
      <c r="K603" s="31"/>
      <c r="L603" s="31"/>
      <c r="M603" s="31"/>
      <c r="N603" s="31"/>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row>
    <row r="604" spans="1:50" ht="14.25" customHeight="1" x14ac:dyDescent="0.25">
      <c r="A604" s="21"/>
      <c r="B604" s="21"/>
      <c r="C604" s="31"/>
      <c r="D604" s="31"/>
      <c r="E604" s="31"/>
      <c r="F604" s="31"/>
      <c r="G604" s="31"/>
      <c r="H604" s="31"/>
      <c r="I604" s="31"/>
      <c r="J604" s="31"/>
      <c r="K604" s="31"/>
      <c r="L604" s="31"/>
      <c r="M604" s="31"/>
      <c r="N604" s="31"/>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row>
    <row r="605" spans="1:50" ht="14.25" customHeight="1" x14ac:dyDescent="0.25">
      <c r="A605" s="21"/>
      <c r="B605" s="21"/>
      <c r="C605" s="31"/>
      <c r="D605" s="31"/>
      <c r="E605" s="31"/>
      <c r="F605" s="31"/>
      <c r="G605" s="31"/>
      <c r="H605" s="31"/>
      <c r="I605" s="31"/>
      <c r="J605" s="31"/>
      <c r="K605" s="31"/>
      <c r="L605" s="31"/>
      <c r="M605" s="31"/>
      <c r="N605" s="31"/>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row>
    <row r="606" spans="1:50" ht="14.25" customHeight="1" x14ac:dyDescent="0.25">
      <c r="A606" s="21"/>
      <c r="B606" s="21"/>
      <c r="C606" s="31"/>
      <c r="D606" s="31"/>
      <c r="E606" s="31"/>
      <c r="F606" s="31"/>
      <c r="G606" s="31"/>
      <c r="H606" s="31"/>
      <c r="I606" s="31"/>
      <c r="J606" s="31"/>
      <c r="K606" s="31"/>
      <c r="L606" s="31"/>
      <c r="M606" s="31"/>
      <c r="N606" s="31"/>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row>
    <row r="607" spans="1:50" ht="14.25" customHeight="1" x14ac:dyDescent="0.25">
      <c r="A607" s="21"/>
      <c r="B607" s="21"/>
      <c r="C607" s="31"/>
      <c r="D607" s="31"/>
      <c r="E607" s="31"/>
      <c r="F607" s="31"/>
      <c r="G607" s="31"/>
      <c r="H607" s="31"/>
      <c r="I607" s="31"/>
      <c r="J607" s="31"/>
      <c r="K607" s="31"/>
      <c r="L607" s="31"/>
      <c r="M607" s="31"/>
      <c r="N607" s="31"/>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row>
    <row r="608" spans="1:50" ht="14.25" customHeight="1" x14ac:dyDescent="0.25">
      <c r="A608" s="21"/>
      <c r="B608" s="21"/>
      <c r="C608" s="31"/>
      <c r="D608" s="31"/>
      <c r="E608" s="31"/>
      <c r="F608" s="31"/>
      <c r="G608" s="31"/>
      <c r="H608" s="31"/>
      <c r="I608" s="31"/>
      <c r="J608" s="31"/>
      <c r="K608" s="31"/>
      <c r="L608" s="31"/>
      <c r="M608" s="31"/>
      <c r="N608" s="31"/>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row>
    <row r="609" spans="1:50" ht="14.25" customHeight="1" x14ac:dyDescent="0.25">
      <c r="A609" s="21"/>
      <c r="B609" s="21"/>
      <c r="C609" s="31"/>
      <c r="D609" s="31"/>
      <c r="E609" s="31"/>
      <c r="F609" s="31"/>
      <c r="G609" s="31"/>
      <c r="H609" s="31"/>
      <c r="I609" s="31"/>
      <c r="J609" s="31"/>
      <c r="K609" s="31"/>
      <c r="L609" s="31"/>
      <c r="M609" s="31"/>
      <c r="N609" s="31"/>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row>
    <row r="610" spans="1:50" ht="14.25" customHeight="1" x14ac:dyDescent="0.25">
      <c r="A610" s="21"/>
      <c r="B610" s="21"/>
      <c r="C610" s="31"/>
      <c r="D610" s="31"/>
      <c r="E610" s="31"/>
      <c r="F610" s="31"/>
      <c r="G610" s="31"/>
      <c r="H610" s="31"/>
      <c r="I610" s="31"/>
      <c r="J610" s="31"/>
      <c r="K610" s="31"/>
      <c r="L610" s="31"/>
      <c r="M610" s="31"/>
      <c r="N610" s="31"/>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row>
    <row r="611" spans="1:50" ht="14.25" customHeight="1" x14ac:dyDescent="0.25">
      <c r="A611" s="21"/>
      <c r="B611" s="21"/>
      <c r="C611" s="31"/>
      <c r="D611" s="31"/>
      <c r="E611" s="31"/>
      <c r="F611" s="31"/>
      <c r="G611" s="31"/>
      <c r="H611" s="31"/>
      <c r="I611" s="31"/>
      <c r="J611" s="31"/>
      <c r="K611" s="31"/>
      <c r="L611" s="31"/>
      <c r="M611" s="31"/>
      <c r="N611" s="31"/>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row>
    <row r="612" spans="1:50" ht="14.25" customHeight="1" x14ac:dyDescent="0.25">
      <c r="A612" s="21"/>
      <c r="B612" s="21"/>
      <c r="C612" s="31"/>
      <c r="D612" s="31"/>
      <c r="E612" s="31"/>
      <c r="F612" s="31"/>
      <c r="G612" s="31"/>
      <c r="H612" s="31"/>
      <c r="I612" s="31"/>
      <c r="J612" s="31"/>
      <c r="K612" s="31"/>
      <c r="L612" s="31"/>
      <c r="M612" s="31"/>
      <c r="N612" s="31"/>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row>
    <row r="613" spans="1:50" ht="14.25" customHeight="1" x14ac:dyDescent="0.25">
      <c r="A613" s="21"/>
      <c r="B613" s="21"/>
      <c r="C613" s="31"/>
      <c r="D613" s="31"/>
      <c r="E613" s="31"/>
      <c r="F613" s="31"/>
      <c r="G613" s="31"/>
      <c r="H613" s="31"/>
      <c r="I613" s="31"/>
      <c r="J613" s="31"/>
      <c r="K613" s="31"/>
      <c r="L613" s="31"/>
      <c r="M613" s="31"/>
      <c r="N613" s="31"/>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row>
    <row r="614" spans="1:50" ht="14.25" customHeight="1" x14ac:dyDescent="0.25">
      <c r="A614" s="21"/>
      <c r="B614" s="21"/>
      <c r="C614" s="31"/>
      <c r="D614" s="31"/>
      <c r="E614" s="31"/>
      <c r="F614" s="31"/>
      <c r="G614" s="31"/>
      <c r="H614" s="31"/>
      <c r="I614" s="31"/>
      <c r="J614" s="31"/>
      <c r="K614" s="31"/>
      <c r="L614" s="31"/>
      <c r="M614" s="31"/>
      <c r="N614" s="31"/>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row>
    <row r="615" spans="1:50" ht="14.25" customHeight="1" x14ac:dyDescent="0.25">
      <c r="A615" s="21"/>
      <c r="B615" s="21"/>
      <c r="C615" s="31"/>
      <c r="D615" s="31"/>
      <c r="E615" s="31"/>
      <c r="F615" s="31"/>
      <c r="G615" s="31"/>
      <c r="H615" s="31"/>
      <c r="I615" s="31"/>
      <c r="J615" s="31"/>
      <c r="K615" s="31"/>
      <c r="L615" s="31"/>
      <c r="M615" s="31"/>
      <c r="N615" s="31"/>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row>
    <row r="616" spans="1:50" ht="14.25" customHeight="1" x14ac:dyDescent="0.25">
      <c r="A616" s="21"/>
      <c r="B616" s="21"/>
      <c r="C616" s="31"/>
      <c r="D616" s="31"/>
      <c r="E616" s="31"/>
      <c r="F616" s="31"/>
      <c r="G616" s="31"/>
      <c r="H616" s="31"/>
      <c r="I616" s="31"/>
      <c r="J616" s="31"/>
      <c r="K616" s="31"/>
      <c r="L616" s="31"/>
      <c r="M616" s="31"/>
      <c r="N616" s="31"/>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row>
    <row r="617" spans="1:50" ht="14.25" customHeight="1" x14ac:dyDescent="0.25">
      <c r="A617" s="21"/>
      <c r="B617" s="21"/>
      <c r="C617" s="31"/>
      <c r="D617" s="31"/>
      <c r="E617" s="31"/>
      <c r="F617" s="31"/>
      <c r="G617" s="31"/>
      <c r="H617" s="31"/>
      <c r="I617" s="31"/>
      <c r="J617" s="31"/>
      <c r="K617" s="31"/>
      <c r="L617" s="31"/>
      <c r="M617" s="31"/>
      <c r="N617" s="31"/>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row>
    <row r="618" spans="1:50" ht="14.25" customHeight="1" x14ac:dyDescent="0.25">
      <c r="A618" s="21"/>
      <c r="B618" s="21"/>
      <c r="C618" s="31"/>
      <c r="D618" s="31"/>
      <c r="E618" s="31"/>
      <c r="F618" s="31"/>
      <c r="G618" s="31"/>
      <c r="H618" s="31"/>
      <c r="I618" s="31"/>
      <c r="J618" s="31"/>
      <c r="K618" s="31"/>
      <c r="L618" s="31"/>
      <c r="M618" s="31"/>
      <c r="N618" s="31"/>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row>
    <row r="619" spans="1:50" ht="14.25" customHeight="1" x14ac:dyDescent="0.25">
      <c r="A619" s="21"/>
      <c r="B619" s="21"/>
      <c r="C619" s="31"/>
      <c r="D619" s="31"/>
      <c r="E619" s="31"/>
      <c r="F619" s="31"/>
      <c r="G619" s="31"/>
      <c r="H619" s="31"/>
      <c r="I619" s="31"/>
      <c r="J619" s="31"/>
      <c r="K619" s="31"/>
      <c r="L619" s="31"/>
      <c r="M619" s="31"/>
      <c r="N619" s="31"/>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row>
    <row r="620" spans="1:50" ht="14.25" customHeight="1" x14ac:dyDescent="0.25">
      <c r="A620" s="21"/>
      <c r="B620" s="21"/>
      <c r="C620" s="31"/>
      <c r="D620" s="31"/>
      <c r="E620" s="31"/>
      <c r="F620" s="31"/>
      <c r="G620" s="31"/>
      <c r="H620" s="31"/>
      <c r="I620" s="31"/>
      <c r="J620" s="31"/>
      <c r="K620" s="31"/>
      <c r="L620" s="31"/>
      <c r="M620" s="31"/>
      <c r="N620" s="31"/>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row>
    <row r="621" spans="1:50" ht="14.25" customHeight="1" x14ac:dyDescent="0.25">
      <c r="A621" s="21"/>
      <c r="B621" s="21"/>
      <c r="C621" s="31"/>
      <c r="D621" s="31"/>
      <c r="E621" s="31"/>
      <c r="F621" s="31"/>
      <c r="G621" s="31"/>
      <c r="H621" s="31"/>
      <c r="I621" s="31"/>
      <c r="J621" s="31"/>
      <c r="K621" s="31"/>
      <c r="L621" s="31"/>
      <c r="M621" s="31"/>
      <c r="N621" s="31"/>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row>
    <row r="622" spans="1:50" ht="14.25" customHeight="1" x14ac:dyDescent="0.25">
      <c r="A622" s="21"/>
      <c r="B622" s="21"/>
      <c r="C622" s="31"/>
      <c r="D622" s="31"/>
      <c r="E622" s="31"/>
      <c r="F622" s="31"/>
      <c r="G622" s="31"/>
      <c r="H622" s="31"/>
      <c r="I622" s="31"/>
      <c r="J622" s="31"/>
      <c r="K622" s="31"/>
      <c r="L622" s="31"/>
      <c r="M622" s="31"/>
      <c r="N622" s="31"/>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row>
    <row r="623" spans="1:50" ht="14.25" customHeight="1" x14ac:dyDescent="0.25">
      <c r="A623" s="21"/>
      <c r="B623" s="21"/>
      <c r="C623" s="31"/>
      <c r="D623" s="31"/>
      <c r="E623" s="31"/>
      <c r="F623" s="31"/>
      <c r="G623" s="31"/>
      <c r="H623" s="31"/>
      <c r="I623" s="31"/>
      <c r="J623" s="31"/>
      <c r="K623" s="31"/>
      <c r="L623" s="31"/>
      <c r="M623" s="31"/>
      <c r="N623" s="31"/>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row>
    <row r="624" spans="1:50" ht="14.25" customHeight="1" x14ac:dyDescent="0.25">
      <c r="A624" s="21"/>
      <c r="B624" s="21"/>
      <c r="C624" s="31"/>
      <c r="D624" s="31"/>
      <c r="E624" s="31"/>
      <c r="F624" s="31"/>
      <c r="G624" s="31"/>
      <c r="H624" s="31"/>
      <c r="I624" s="31"/>
      <c r="J624" s="31"/>
      <c r="K624" s="31"/>
      <c r="L624" s="31"/>
      <c r="M624" s="31"/>
      <c r="N624" s="31"/>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row>
    <row r="625" spans="1:50" ht="14.25" customHeight="1" x14ac:dyDescent="0.25">
      <c r="A625" s="21"/>
      <c r="B625" s="21"/>
      <c r="C625" s="31"/>
      <c r="D625" s="31"/>
      <c r="E625" s="31"/>
      <c r="F625" s="31"/>
      <c r="G625" s="31"/>
      <c r="H625" s="31"/>
      <c r="I625" s="31"/>
      <c r="J625" s="31"/>
      <c r="K625" s="31"/>
      <c r="L625" s="31"/>
      <c r="M625" s="31"/>
      <c r="N625" s="31"/>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row>
    <row r="626" spans="1:50" ht="14.25" customHeight="1" x14ac:dyDescent="0.25">
      <c r="A626" s="21"/>
      <c r="B626" s="21"/>
      <c r="C626" s="31"/>
      <c r="D626" s="31"/>
      <c r="E626" s="31"/>
      <c r="F626" s="31"/>
      <c r="G626" s="31"/>
      <c r="H626" s="31"/>
      <c r="I626" s="31"/>
      <c r="J626" s="31"/>
      <c r="K626" s="31"/>
      <c r="L626" s="31"/>
      <c r="M626" s="31"/>
      <c r="N626" s="31"/>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row>
    <row r="627" spans="1:50" ht="14.25" customHeight="1" x14ac:dyDescent="0.25">
      <c r="A627" s="21"/>
      <c r="B627" s="21"/>
      <c r="C627" s="31"/>
      <c r="D627" s="31"/>
      <c r="E627" s="31"/>
      <c r="F627" s="31"/>
      <c r="G627" s="31"/>
      <c r="H627" s="31"/>
      <c r="I627" s="31"/>
      <c r="J627" s="31"/>
      <c r="K627" s="31"/>
      <c r="L627" s="31"/>
      <c r="M627" s="31"/>
      <c r="N627" s="31"/>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row>
    <row r="628" spans="1:50" ht="14.25" customHeight="1" x14ac:dyDescent="0.25">
      <c r="A628" s="21"/>
      <c r="B628" s="21"/>
      <c r="C628" s="31"/>
      <c r="D628" s="31"/>
      <c r="E628" s="31"/>
      <c r="F628" s="31"/>
      <c r="G628" s="31"/>
      <c r="H628" s="31"/>
      <c r="I628" s="31"/>
      <c r="J628" s="31"/>
      <c r="K628" s="31"/>
      <c r="L628" s="31"/>
      <c r="M628" s="31"/>
      <c r="N628" s="31"/>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row>
    <row r="629" spans="1:50" ht="14.25" customHeight="1" x14ac:dyDescent="0.25">
      <c r="A629" s="21"/>
      <c r="B629" s="21"/>
      <c r="C629" s="31"/>
      <c r="D629" s="31"/>
      <c r="E629" s="31"/>
      <c r="F629" s="31"/>
      <c r="G629" s="31"/>
      <c r="H629" s="31"/>
      <c r="I629" s="31"/>
      <c r="J629" s="31"/>
      <c r="K629" s="31"/>
      <c r="L629" s="31"/>
      <c r="M629" s="31"/>
      <c r="N629" s="31"/>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row>
    <row r="630" spans="1:50" ht="14.25" customHeight="1" x14ac:dyDescent="0.25">
      <c r="A630" s="21"/>
      <c r="B630" s="21"/>
      <c r="C630" s="31"/>
      <c r="D630" s="31"/>
      <c r="E630" s="31"/>
      <c r="F630" s="31"/>
      <c r="G630" s="31"/>
      <c r="H630" s="31"/>
      <c r="I630" s="31"/>
      <c r="J630" s="31"/>
      <c r="K630" s="31"/>
      <c r="L630" s="31"/>
      <c r="M630" s="31"/>
      <c r="N630" s="31"/>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row>
    <row r="631" spans="1:50" ht="14.25" customHeight="1" x14ac:dyDescent="0.25">
      <c r="A631" s="21"/>
      <c r="B631" s="21"/>
      <c r="C631" s="31"/>
      <c r="D631" s="31"/>
      <c r="E631" s="31"/>
      <c r="F631" s="31"/>
      <c r="G631" s="31"/>
      <c r="H631" s="31"/>
      <c r="I631" s="31"/>
      <c r="J631" s="31"/>
      <c r="K631" s="31"/>
      <c r="L631" s="31"/>
      <c r="M631" s="31"/>
      <c r="N631" s="31"/>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row>
    <row r="632" spans="1:50" ht="14.25" customHeight="1" x14ac:dyDescent="0.25">
      <c r="A632" s="21"/>
      <c r="B632" s="21"/>
      <c r="C632" s="31"/>
      <c r="D632" s="31"/>
      <c r="E632" s="31"/>
      <c r="F632" s="31"/>
      <c r="G632" s="31"/>
      <c r="H632" s="31"/>
      <c r="I632" s="31"/>
      <c r="J632" s="31"/>
      <c r="K632" s="31"/>
      <c r="L632" s="31"/>
      <c r="M632" s="31"/>
      <c r="N632" s="31"/>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row>
    <row r="633" spans="1:50" ht="14.25" customHeight="1" x14ac:dyDescent="0.25">
      <c r="A633" s="21"/>
      <c r="B633" s="21"/>
      <c r="C633" s="31"/>
      <c r="D633" s="31"/>
      <c r="E633" s="31"/>
      <c r="F633" s="31"/>
      <c r="G633" s="31"/>
      <c r="H633" s="31"/>
      <c r="I633" s="31"/>
      <c r="J633" s="31"/>
      <c r="K633" s="31"/>
      <c r="L633" s="31"/>
      <c r="M633" s="31"/>
      <c r="N633" s="31"/>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row>
    <row r="634" spans="1:50" ht="14.25" customHeight="1" x14ac:dyDescent="0.25">
      <c r="A634" s="21"/>
      <c r="B634" s="21"/>
      <c r="C634" s="31"/>
      <c r="D634" s="31"/>
      <c r="E634" s="31"/>
      <c r="F634" s="31"/>
      <c r="G634" s="31"/>
      <c r="H634" s="31"/>
      <c r="I634" s="31"/>
      <c r="J634" s="31"/>
      <c r="K634" s="31"/>
      <c r="L634" s="31"/>
      <c r="M634" s="31"/>
      <c r="N634" s="31"/>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row>
    <row r="635" spans="1:50" ht="14.25" customHeight="1" x14ac:dyDescent="0.25">
      <c r="A635" s="21"/>
      <c r="B635" s="21"/>
      <c r="C635" s="31"/>
      <c r="D635" s="31"/>
      <c r="E635" s="31"/>
      <c r="F635" s="31"/>
      <c r="G635" s="31"/>
      <c r="H635" s="31"/>
      <c r="I635" s="31"/>
      <c r="J635" s="31"/>
      <c r="K635" s="31"/>
      <c r="L635" s="31"/>
      <c r="M635" s="31"/>
      <c r="N635" s="31"/>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row>
    <row r="636" spans="1:50" ht="14.25" customHeight="1" x14ac:dyDescent="0.25">
      <c r="A636" s="21"/>
      <c r="B636" s="21"/>
      <c r="C636" s="31"/>
      <c r="D636" s="31"/>
      <c r="E636" s="31"/>
      <c r="F636" s="31"/>
      <c r="G636" s="31"/>
      <c r="H636" s="31"/>
      <c r="I636" s="31"/>
      <c r="J636" s="31"/>
      <c r="K636" s="31"/>
      <c r="L636" s="31"/>
      <c r="M636" s="31"/>
      <c r="N636" s="31"/>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row>
    <row r="637" spans="1:50" ht="14.25" customHeight="1" x14ac:dyDescent="0.25">
      <c r="A637" s="21"/>
      <c r="B637" s="21"/>
      <c r="C637" s="31"/>
      <c r="D637" s="31"/>
      <c r="E637" s="31"/>
      <c r="F637" s="31"/>
      <c r="G637" s="31"/>
      <c r="H637" s="31"/>
      <c r="I637" s="31"/>
      <c r="J637" s="31"/>
      <c r="K637" s="31"/>
      <c r="L637" s="31"/>
      <c r="M637" s="31"/>
      <c r="N637" s="31"/>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row>
    <row r="638" spans="1:50" ht="14.25" customHeight="1" x14ac:dyDescent="0.25">
      <c r="A638" s="21"/>
      <c r="B638" s="21"/>
      <c r="C638" s="31"/>
      <c r="D638" s="31"/>
      <c r="E638" s="31"/>
      <c r="F638" s="31"/>
      <c r="G638" s="31"/>
      <c r="H638" s="31"/>
      <c r="I638" s="31"/>
      <c r="J638" s="31"/>
      <c r="K638" s="31"/>
      <c r="L638" s="31"/>
      <c r="M638" s="31"/>
      <c r="N638" s="31"/>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row>
    <row r="639" spans="1:50" ht="14.25" customHeight="1" x14ac:dyDescent="0.25">
      <c r="A639" s="21"/>
      <c r="B639" s="21"/>
      <c r="C639" s="31"/>
      <c r="D639" s="31"/>
      <c r="E639" s="31"/>
      <c r="F639" s="31"/>
      <c r="G639" s="31"/>
      <c r="H639" s="31"/>
      <c r="I639" s="31"/>
      <c r="J639" s="31"/>
      <c r="K639" s="31"/>
      <c r="L639" s="31"/>
      <c r="M639" s="31"/>
      <c r="N639" s="31"/>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row>
    <row r="640" spans="1:50" ht="14.25" customHeight="1" x14ac:dyDescent="0.25">
      <c r="A640" s="21"/>
      <c r="B640" s="21"/>
      <c r="C640" s="31"/>
      <c r="D640" s="31"/>
      <c r="E640" s="31"/>
      <c r="F640" s="31"/>
      <c r="G640" s="31"/>
      <c r="H640" s="31"/>
      <c r="I640" s="31"/>
      <c r="J640" s="31"/>
      <c r="K640" s="31"/>
      <c r="L640" s="31"/>
      <c r="M640" s="31"/>
      <c r="N640" s="31"/>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row>
    <row r="641" spans="1:50" ht="14.25" customHeight="1" x14ac:dyDescent="0.25">
      <c r="A641" s="21"/>
      <c r="B641" s="21"/>
      <c r="C641" s="31"/>
      <c r="D641" s="31"/>
      <c r="E641" s="31"/>
      <c r="F641" s="31"/>
      <c r="G641" s="31"/>
      <c r="H641" s="31"/>
      <c r="I641" s="31"/>
      <c r="J641" s="31"/>
      <c r="K641" s="31"/>
      <c r="L641" s="31"/>
      <c r="M641" s="31"/>
      <c r="N641" s="31"/>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row>
    <row r="642" spans="1:50" ht="14.25" customHeight="1" x14ac:dyDescent="0.25">
      <c r="A642" s="21"/>
      <c r="B642" s="21"/>
      <c r="C642" s="31"/>
      <c r="D642" s="31"/>
      <c r="E642" s="31"/>
      <c r="F642" s="31"/>
      <c r="G642" s="31"/>
      <c r="H642" s="31"/>
      <c r="I642" s="31"/>
      <c r="J642" s="31"/>
      <c r="K642" s="31"/>
      <c r="L642" s="31"/>
      <c r="M642" s="31"/>
      <c r="N642" s="31"/>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row>
    <row r="643" spans="1:50" ht="14.25" customHeight="1" x14ac:dyDescent="0.25">
      <c r="A643" s="21"/>
      <c r="B643" s="21"/>
      <c r="C643" s="31"/>
      <c r="D643" s="31"/>
      <c r="E643" s="31"/>
      <c r="F643" s="31"/>
      <c r="G643" s="31"/>
      <c r="H643" s="31"/>
      <c r="I643" s="31"/>
      <c r="J643" s="31"/>
      <c r="K643" s="31"/>
      <c r="L643" s="31"/>
      <c r="M643" s="31"/>
      <c r="N643" s="31"/>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row>
    <row r="644" spans="1:50" ht="14.25" customHeight="1" x14ac:dyDescent="0.25">
      <c r="A644" s="21"/>
      <c r="B644" s="21"/>
      <c r="C644" s="31"/>
      <c r="D644" s="31"/>
      <c r="E644" s="31"/>
      <c r="F644" s="31"/>
      <c r="G644" s="31"/>
      <c r="H644" s="31"/>
      <c r="I644" s="31"/>
      <c r="J644" s="31"/>
      <c r="K644" s="31"/>
      <c r="L644" s="31"/>
      <c r="M644" s="31"/>
      <c r="N644" s="31"/>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row>
    <row r="645" spans="1:50" ht="14.25" customHeight="1" x14ac:dyDescent="0.25">
      <c r="A645" s="21"/>
      <c r="B645" s="21"/>
      <c r="C645" s="31"/>
      <c r="D645" s="31"/>
      <c r="E645" s="31"/>
      <c r="F645" s="31"/>
      <c r="G645" s="31"/>
      <c r="H645" s="31"/>
      <c r="I645" s="31"/>
      <c r="J645" s="31"/>
      <c r="K645" s="31"/>
      <c r="L645" s="31"/>
      <c r="M645" s="31"/>
      <c r="N645" s="31"/>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row>
    <row r="646" spans="1:50" ht="14.25" customHeight="1" x14ac:dyDescent="0.25">
      <c r="A646" s="21"/>
      <c r="B646" s="21"/>
      <c r="C646" s="31"/>
      <c r="D646" s="31"/>
      <c r="E646" s="31"/>
      <c r="F646" s="31"/>
      <c r="G646" s="31"/>
      <c r="H646" s="31"/>
      <c r="I646" s="31"/>
      <c r="J646" s="31"/>
      <c r="K646" s="31"/>
      <c r="L646" s="31"/>
      <c r="M646" s="31"/>
      <c r="N646" s="31"/>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row>
    <row r="647" spans="1:50" ht="14.25" customHeight="1" x14ac:dyDescent="0.25">
      <c r="A647" s="21"/>
      <c r="B647" s="21"/>
      <c r="C647" s="31"/>
      <c r="D647" s="31"/>
      <c r="E647" s="31"/>
      <c r="F647" s="31"/>
      <c r="G647" s="31"/>
      <c r="H647" s="31"/>
      <c r="I647" s="31"/>
      <c r="J647" s="31"/>
      <c r="K647" s="31"/>
      <c r="L647" s="31"/>
      <c r="M647" s="31"/>
      <c r="N647" s="31"/>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row>
    <row r="648" spans="1:50" ht="14.25" customHeight="1" x14ac:dyDescent="0.25">
      <c r="A648" s="21"/>
      <c r="B648" s="21"/>
      <c r="C648" s="31"/>
      <c r="D648" s="31"/>
      <c r="E648" s="31"/>
      <c r="F648" s="31"/>
      <c r="G648" s="31"/>
      <c r="H648" s="31"/>
      <c r="I648" s="31"/>
      <c r="J648" s="31"/>
      <c r="K648" s="31"/>
      <c r="L648" s="31"/>
      <c r="M648" s="31"/>
      <c r="N648" s="31"/>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row>
    <row r="649" spans="1:50" ht="14.25" customHeight="1" x14ac:dyDescent="0.25">
      <c r="A649" s="21"/>
      <c r="B649" s="21"/>
      <c r="C649" s="31"/>
      <c r="D649" s="31"/>
      <c r="E649" s="31"/>
      <c r="F649" s="31"/>
      <c r="G649" s="31"/>
      <c r="H649" s="31"/>
      <c r="I649" s="31"/>
      <c r="J649" s="31"/>
      <c r="K649" s="31"/>
      <c r="L649" s="31"/>
      <c r="M649" s="31"/>
      <c r="N649" s="31"/>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row>
    <row r="650" spans="1:50" ht="14.25" customHeight="1" x14ac:dyDescent="0.25">
      <c r="A650" s="21"/>
      <c r="B650" s="21"/>
      <c r="C650" s="31"/>
      <c r="D650" s="31"/>
      <c r="E650" s="31"/>
      <c r="F650" s="31"/>
      <c r="G650" s="31"/>
      <c r="H650" s="31"/>
      <c r="I650" s="31"/>
      <c r="J650" s="31"/>
      <c r="K650" s="31"/>
      <c r="L650" s="31"/>
      <c r="M650" s="31"/>
      <c r="N650" s="31"/>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row>
    <row r="651" spans="1:50" ht="14.25" customHeight="1" x14ac:dyDescent="0.25">
      <c r="A651" s="21"/>
      <c r="B651" s="21"/>
      <c r="C651" s="31"/>
      <c r="D651" s="31"/>
      <c r="E651" s="31"/>
      <c r="F651" s="31"/>
      <c r="G651" s="31"/>
      <c r="H651" s="31"/>
      <c r="I651" s="31"/>
      <c r="J651" s="31"/>
      <c r="K651" s="31"/>
      <c r="L651" s="31"/>
      <c r="M651" s="31"/>
      <c r="N651" s="31"/>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row>
    <row r="652" spans="1:50" ht="14.25" customHeight="1" x14ac:dyDescent="0.25">
      <c r="A652" s="21"/>
      <c r="B652" s="21"/>
      <c r="C652" s="31"/>
      <c r="D652" s="31"/>
      <c r="E652" s="31"/>
      <c r="F652" s="31"/>
      <c r="G652" s="31"/>
      <c r="H652" s="31"/>
      <c r="I652" s="31"/>
      <c r="J652" s="31"/>
      <c r="K652" s="31"/>
      <c r="L652" s="31"/>
      <c r="M652" s="31"/>
      <c r="N652" s="31"/>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row>
    <row r="653" spans="1:50" ht="14.25" customHeight="1" x14ac:dyDescent="0.25">
      <c r="A653" s="21"/>
      <c r="B653" s="21"/>
      <c r="C653" s="31"/>
      <c r="D653" s="31"/>
      <c r="E653" s="31"/>
      <c r="F653" s="31"/>
      <c r="G653" s="31"/>
      <c r="H653" s="31"/>
      <c r="I653" s="31"/>
      <c r="J653" s="31"/>
      <c r="K653" s="31"/>
      <c r="L653" s="31"/>
      <c r="M653" s="31"/>
      <c r="N653" s="31"/>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row>
    <row r="654" spans="1:50" ht="14.25" customHeight="1" x14ac:dyDescent="0.25">
      <c r="A654" s="21"/>
      <c r="B654" s="21"/>
      <c r="C654" s="31"/>
      <c r="D654" s="31"/>
      <c r="E654" s="31"/>
      <c r="F654" s="31"/>
      <c r="G654" s="31"/>
      <c r="H654" s="31"/>
      <c r="I654" s="31"/>
      <c r="J654" s="31"/>
      <c r="K654" s="31"/>
      <c r="L654" s="31"/>
      <c r="M654" s="31"/>
      <c r="N654" s="31"/>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row>
    <row r="655" spans="1:50" ht="14.25" customHeight="1" x14ac:dyDescent="0.25">
      <c r="A655" s="21"/>
      <c r="B655" s="21"/>
      <c r="C655" s="31"/>
      <c r="D655" s="31"/>
      <c r="E655" s="31"/>
      <c r="F655" s="31"/>
      <c r="G655" s="31"/>
      <c r="H655" s="31"/>
      <c r="I655" s="31"/>
      <c r="J655" s="31"/>
      <c r="K655" s="31"/>
      <c r="L655" s="31"/>
      <c r="M655" s="31"/>
      <c r="N655" s="31"/>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row>
    <row r="656" spans="1:50" ht="14.25" customHeight="1" x14ac:dyDescent="0.25">
      <c r="A656" s="21"/>
      <c r="B656" s="21"/>
      <c r="C656" s="31"/>
      <c r="D656" s="31"/>
      <c r="E656" s="31"/>
      <c r="F656" s="31"/>
      <c r="G656" s="31"/>
      <c r="H656" s="31"/>
      <c r="I656" s="31"/>
      <c r="J656" s="31"/>
      <c r="K656" s="31"/>
      <c r="L656" s="31"/>
      <c r="M656" s="31"/>
      <c r="N656" s="31"/>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row>
    <row r="657" spans="1:50" ht="14.25" customHeight="1" x14ac:dyDescent="0.25">
      <c r="A657" s="21"/>
      <c r="B657" s="21"/>
      <c r="C657" s="31"/>
      <c r="D657" s="31"/>
      <c r="E657" s="31"/>
      <c r="F657" s="31"/>
      <c r="G657" s="31"/>
      <c r="H657" s="31"/>
      <c r="I657" s="31"/>
      <c r="J657" s="31"/>
      <c r="K657" s="31"/>
      <c r="L657" s="31"/>
      <c r="M657" s="31"/>
      <c r="N657" s="31"/>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row>
    <row r="658" spans="1:50" ht="14.25" customHeight="1" x14ac:dyDescent="0.25">
      <c r="A658" s="21"/>
      <c r="B658" s="21"/>
      <c r="C658" s="31"/>
      <c r="D658" s="31"/>
      <c r="E658" s="31"/>
      <c r="F658" s="31"/>
      <c r="G658" s="31"/>
      <c r="H658" s="31"/>
      <c r="I658" s="31"/>
      <c r="J658" s="31"/>
      <c r="K658" s="31"/>
      <c r="L658" s="31"/>
      <c r="M658" s="31"/>
      <c r="N658" s="31"/>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row>
    <row r="659" spans="1:50" ht="14.25" customHeight="1" x14ac:dyDescent="0.25">
      <c r="A659" s="21"/>
      <c r="B659" s="21"/>
      <c r="C659" s="31"/>
      <c r="D659" s="31"/>
      <c r="E659" s="31"/>
      <c r="F659" s="31"/>
      <c r="G659" s="31"/>
      <c r="H659" s="31"/>
      <c r="I659" s="31"/>
      <c r="J659" s="31"/>
      <c r="K659" s="31"/>
      <c r="L659" s="31"/>
      <c r="M659" s="31"/>
      <c r="N659" s="31"/>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row>
    <row r="660" spans="1:50" ht="14.25" customHeight="1" x14ac:dyDescent="0.25">
      <c r="A660" s="21"/>
      <c r="B660" s="21"/>
      <c r="C660" s="31"/>
      <c r="D660" s="31"/>
      <c r="E660" s="31"/>
      <c r="F660" s="31"/>
      <c r="G660" s="31"/>
      <c r="H660" s="31"/>
      <c r="I660" s="31"/>
      <c r="J660" s="31"/>
      <c r="K660" s="31"/>
      <c r="L660" s="31"/>
      <c r="M660" s="31"/>
      <c r="N660" s="31"/>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row>
    <row r="661" spans="1:50" ht="14.25" customHeight="1" x14ac:dyDescent="0.25">
      <c r="A661" s="21"/>
      <c r="B661" s="21"/>
      <c r="C661" s="31"/>
      <c r="D661" s="31"/>
      <c r="E661" s="31"/>
      <c r="F661" s="31"/>
      <c r="G661" s="31"/>
      <c r="H661" s="31"/>
      <c r="I661" s="31"/>
      <c r="J661" s="31"/>
      <c r="K661" s="31"/>
      <c r="L661" s="31"/>
      <c r="M661" s="31"/>
      <c r="N661" s="31"/>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row>
    <row r="662" spans="1:50" ht="14.25" customHeight="1" x14ac:dyDescent="0.25">
      <c r="A662" s="21"/>
      <c r="B662" s="21"/>
      <c r="C662" s="31"/>
      <c r="D662" s="31"/>
      <c r="E662" s="31"/>
      <c r="F662" s="31"/>
      <c r="G662" s="31"/>
      <c r="H662" s="31"/>
      <c r="I662" s="31"/>
      <c r="J662" s="31"/>
      <c r="K662" s="31"/>
      <c r="L662" s="31"/>
      <c r="M662" s="31"/>
      <c r="N662" s="31"/>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row>
    <row r="663" spans="1:50" ht="14.25" customHeight="1" x14ac:dyDescent="0.25">
      <c r="A663" s="21"/>
      <c r="B663" s="21"/>
      <c r="C663" s="31"/>
      <c r="D663" s="31"/>
      <c r="E663" s="31"/>
      <c r="F663" s="31"/>
      <c r="G663" s="31"/>
      <c r="H663" s="31"/>
      <c r="I663" s="31"/>
      <c r="J663" s="31"/>
      <c r="K663" s="31"/>
      <c r="L663" s="31"/>
      <c r="M663" s="31"/>
      <c r="N663" s="31"/>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row>
    <row r="664" spans="1:50" ht="14.25" customHeight="1" x14ac:dyDescent="0.25">
      <c r="A664" s="21"/>
      <c r="B664" s="21"/>
      <c r="C664" s="31"/>
      <c r="D664" s="31"/>
      <c r="E664" s="31"/>
      <c r="F664" s="31"/>
      <c r="G664" s="31"/>
      <c r="H664" s="31"/>
      <c r="I664" s="31"/>
      <c r="J664" s="31"/>
      <c r="K664" s="31"/>
      <c r="L664" s="31"/>
      <c r="M664" s="31"/>
      <c r="N664" s="31"/>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row>
    <row r="665" spans="1:50" ht="14.25" customHeight="1" x14ac:dyDescent="0.25">
      <c r="A665" s="21"/>
      <c r="B665" s="21"/>
      <c r="C665" s="31"/>
      <c r="D665" s="31"/>
      <c r="E665" s="31"/>
      <c r="F665" s="31"/>
      <c r="G665" s="31"/>
      <c r="H665" s="31"/>
      <c r="I665" s="31"/>
      <c r="J665" s="31"/>
      <c r="K665" s="31"/>
      <c r="L665" s="31"/>
      <c r="M665" s="31"/>
      <c r="N665" s="31"/>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row>
    <row r="666" spans="1:50" ht="14.25" customHeight="1" x14ac:dyDescent="0.25">
      <c r="A666" s="21"/>
      <c r="B666" s="21"/>
      <c r="C666" s="31"/>
      <c r="D666" s="31"/>
      <c r="E666" s="31"/>
      <c r="F666" s="31"/>
      <c r="G666" s="31"/>
      <c r="H666" s="31"/>
      <c r="I666" s="31"/>
      <c r="J666" s="31"/>
      <c r="K666" s="31"/>
      <c r="L666" s="31"/>
      <c r="M666" s="31"/>
      <c r="N666" s="31"/>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row>
    <row r="667" spans="1:50" ht="14.25" customHeight="1" x14ac:dyDescent="0.25">
      <c r="A667" s="21"/>
      <c r="B667" s="21"/>
      <c r="C667" s="31"/>
      <c r="D667" s="31"/>
      <c r="E667" s="31"/>
      <c r="F667" s="31"/>
      <c r="G667" s="31"/>
      <c r="H667" s="31"/>
      <c r="I667" s="31"/>
      <c r="J667" s="31"/>
      <c r="K667" s="31"/>
      <c r="L667" s="31"/>
      <c r="M667" s="31"/>
      <c r="N667" s="31"/>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row>
    <row r="668" spans="1:50" ht="14.25" customHeight="1" x14ac:dyDescent="0.25">
      <c r="A668" s="21"/>
      <c r="B668" s="21"/>
      <c r="C668" s="31"/>
      <c r="D668" s="31"/>
      <c r="E668" s="31"/>
      <c r="F668" s="31"/>
      <c r="G668" s="31"/>
      <c r="H668" s="31"/>
      <c r="I668" s="31"/>
      <c r="J668" s="31"/>
      <c r="K668" s="31"/>
      <c r="L668" s="31"/>
      <c r="M668" s="31"/>
      <c r="N668" s="31"/>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row>
    <row r="669" spans="1:50" ht="14.25" customHeight="1" x14ac:dyDescent="0.25">
      <c r="A669" s="21"/>
      <c r="B669" s="21"/>
      <c r="C669" s="31"/>
      <c r="D669" s="31"/>
      <c r="E669" s="31"/>
      <c r="F669" s="31"/>
      <c r="G669" s="31"/>
      <c r="H669" s="31"/>
      <c r="I669" s="31"/>
      <c r="J669" s="31"/>
      <c r="K669" s="31"/>
      <c r="L669" s="31"/>
      <c r="M669" s="31"/>
      <c r="N669" s="31"/>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row>
    <row r="670" spans="1:50" ht="14.25" customHeight="1" x14ac:dyDescent="0.25">
      <c r="A670" s="21"/>
      <c r="B670" s="21"/>
      <c r="C670" s="31"/>
      <c r="D670" s="31"/>
      <c r="E670" s="31"/>
      <c r="F670" s="31"/>
      <c r="G670" s="31"/>
      <c r="H670" s="31"/>
      <c r="I670" s="31"/>
      <c r="J670" s="31"/>
      <c r="K670" s="31"/>
      <c r="L670" s="31"/>
      <c r="M670" s="31"/>
      <c r="N670" s="31"/>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row>
    <row r="671" spans="1:50" ht="14.25" customHeight="1" x14ac:dyDescent="0.25">
      <c r="A671" s="21"/>
      <c r="B671" s="21"/>
      <c r="C671" s="31"/>
      <c r="D671" s="31"/>
      <c r="E671" s="31"/>
      <c r="F671" s="31"/>
      <c r="G671" s="31"/>
      <c r="H671" s="31"/>
      <c r="I671" s="31"/>
      <c r="J671" s="31"/>
      <c r="K671" s="31"/>
      <c r="L671" s="31"/>
      <c r="M671" s="31"/>
      <c r="N671" s="31"/>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row>
    <row r="672" spans="1:50" ht="14.25" customHeight="1" x14ac:dyDescent="0.25">
      <c r="A672" s="21"/>
      <c r="B672" s="21"/>
      <c r="C672" s="31"/>
      <c r="D672" s="31"/>
      <c r="E672" s="31"/>
      <c r="F672" s="31"/>
      <c r="G672" s="31"/>
      <c r="H672" s="31"/>
      <c r="I672" s="31"/>
      <c r="J672" s="31"/>
      <c r="K672" s="31"/>
      <c r="L672" s="31"/>
      <c r="M672" s="31"/>
      <c r="N672" s="31"/>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row>
    <row r="673" spans="1:50" ht="14.25" customHeight="1" x14ac:dyDescent="0.25">
      <c r="A673" s="21"/>
      <c r="B673" s="21"/>
      <c r="C673" s="31"/>
      <c r="D673" s="31"/>
      <c r="E673" s="31"/>
      <c r="F673" s="31"/>
      <c r="G673" s="31"/>
      <c r="H673" s="31"/>
      <c r="I673" s="31"/>
      <c r="J673" s="31"/>
      <c r="K673" s="31"/>
      <c r="L673" s="31"/>
      <c r="M673" s="31"/>
      <c r="N673" s="31"/>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row>
    <row r="674" spans="1:50" ht="14.25" customHeight="1" x14ac:dyDescent="0.25">
      <c r="A674" s="21"/>
      <c r="B674" s="21"/>
      <c r="C674" s="31"/>
      <c r="D674" s="31"/>
      <c r="E674" s="31"/>
      <c r="F674" s="31"/>
      <c r="G674" s="31"/>
      <c r="H674" s="31"/>
      <c r="I674" s="31"/>
      <c r="J674" s="31"/>
      <c r="K674" s="31"/>
      <c r="L674" s="31"/>
      <c r="M674" s="31"/>
      <c r="N674" s="31"/>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row>
    <row r="675" spans="1:50" ht="14.25" customHeight="1" x14ac:dyDescent="0.25">
      <c r="A675" s="21"/>
      <c r="B675" s="21"/>
      <c r="C675" s="31"/>
      <c r="D675" s="31"/>
      <c r="E675" s="31"/>
      <c r="F675" s="31"/>
      <c r="G675" s="31"/>
      <c r="H675" s="31"/>
      <c r="I675" s="31"/>
      <c r="J675" s="31"/>
      <c r="K675" s="31"/>
      <c r="L675" s="31"/>
      <c r="M675" s="31"/>
      <c r="N675" s="31"/>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row>
    <row r="676" spans="1:50" ht="14.25" customHeight="1" x14ac:dyDescent="0.25">
      <c r="A676" s="21"/>
      <c r="B676" s="21"/>
      <c r="C676" s="31"/>
      <c r="D676" s="31"/>
      <c r="E676" s="31"/>
      <c r="F676" s="31"/>
      <c r="G676" s="31"/>
      <c r="H676" s="31"/>
      <c r="I676" s="31"/>
      <c r="J676" s="31"/>
      <c r="K676" s="31"/>
      <c r="L676" s="31"/>
      <c r="M676" s="31"/>
      <c r="N676" s="31"/>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row>
    <row r="677" spans="1:50" ht="14.25" customHeight="1" x14ac:dyDescent="0.25">
      <c r="A677" s="21"/>
      <c r="B677" s="21"/>
      <c r="C677" s="31"/>
      <c r="D677" s="31"/>
      <c r="E677" s="31"/>
      <c r="F677" s="31"/>
      <c r="G677" s="31"/>
      <c r="H677" s="31"/>
      <c r="I677" s="31"/>
      <c r="J677" s="31"/>
      <c r="K677" s="31"/>
      <c r="L677" s="31"/>
      <c r="M677" s="31"/>
      <c r="N677" s="31"/>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row>
    <row r="678" spans="1:50" ht="14.25" customHeight="1" x14ac:dyDescent="0.25">
      <c r="A678" s="21"/>
      <c r="B678" s="21"/>
      <c r="C678" s="31"/>
      <c r="D678" s="31"/>
      <c r="E678" s="31"/>
      <c r="F678" s="31"/>
      <c r="G678" s="31"/>
      <c r="H678" s="31"/>
      <c r="I678" s="31"/>
      <c r="J678" s="31"/>
      <c r="K678" s="31"/>
      <c r="L678" s="31"/>
      <c r="M678" s="31"/>
      <c r="N678" s="31"/>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row>
    <row r="679" spans="1:50" ht="14.25" customHeight="1" x14ac:dyDescent="0.25">
      <c r="A679" s="21"/>
      <c r="B679" s="21"/>
      <c r="C679" s="31"/>
      <c r="D679" s="31"/>
      <c r="E679" s="31"/>
      <c r="F679" s="31"/>
      <c r="G679" s="31"/>
      <c r="H679" s="31"/>
      <c r="I679" s="31"/>
      <c r="J679" s="31"/>
      <c r="K679" s="31"/>
      <c r="L679" s="31"/>
      <c r="M679" s="31"/>
      <c r="N679" s="31"/>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row>
    <row r="680" spans="1:50" ht="14.25" customHeight="1" x14ac:dyDescent="0.25">
      <c r="A680" s="21"/>
      <c r="B680" s="21"/>
      <c r="C680" s="31"/>
      <c r="D680" s="31"/>
      <c r="E680" s="31"/>
      <c r="F680" s="31"/>
      <c r="G680" s="31"/>
      <c r="H680" s="31"/>
      <c r="I680" s="31"/>
      <c r="J680" s="31"/>
      <c r="K680" s="31"/>
      <c r="L680" s="31"/>
      <c r="M680" s="31"/>
      <c r="N680" s="31"/>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row>
    <row r="681" spans="1:50" ht="14.25" customHeight="1" x14ac:dyDescent="0.25">
      <c r="A681" s="21"/>
      <c r="B681" s="21"/>
      <c r="C681" s="31"/>
      <c r="D681" s="31"/>
      <c r="E681" s="31"/>
      <c r="F681" s="31"/>
      <c r="G681" s="31"/>
      <c r="H681" s="31"/>
      <c r="I681" s="31"/>
      <c r="J681" s="31"/>
      <c r="K681" s="31"/>
      <c r="L681" s="31"/>
      <c r="M681" s="31"/>
      <c r="N681" s="31"/>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row>
    <row r="682" spans="1:50" ht="14.25" customHeight="1" x14ac:dyDescent="0.25">
      <c r="A682" s="21"/>
      <c r="B682" s="21"/>
      <c r="C682" s="31"/>
      <c r="D682" s="31"/>
      <c r="E682" s="31"/>
      <c r="F682" s="31"/>
      <c r="G682" s="31"/>
      <c r="H682" s="31"/>
      <c r="I682" s="31"/>
      <c r="J682" s="31"/>
      <c r="K682" s="31"/>
      <c r="L682" s="31"/>
      <c r="M682" s="31"/>
      <c r="N682" s="31"/>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row>
    <row r="683" spans="1:50" ht="14.25" customHeight="1" x14ac:dyDescent="0.25">
      <c r="A683" s="21"/>
      <c r="B683" s="21"/>
      <c r="C683" s="31"/>
      <c r="D683" s="31"/>
      <c r="E683" s="31"/>
      <c r="F683" s="31"/>
      <c r="G683" s="31"/>
      <c r="H683" s="31"/>
      <c r="I683" s="31"/>
      <c r="J683" s="31"/>
      <c r="K683" s="31"/>
      <c r="L683" s="31"/>
      <c r="M683" s="31"/>
      <c r="N683" s="31"/>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row>
    <row r="684" spans="1:50" ht="14.25" customHeight="1" x14ac:dyDescent="0.25">
      <c r="A684" s="21"/>
      <c r="B684" s="21"/>
      <c r="C684" s="31"/>
      <c r="D684" s="31"/>
      <c r="E684" s="31"/>
      <c r="F684" s="31"/>
      <c r="G684" s="31"/>
      <c r="H684" s="31"/>
      <c r="I684" s="31"/>
      <c r="J684" s="31"/>
      <c r="K684" s="31"/>
      <c r="L684" s="31"/>
      <c r="M684" s="31"/>
      <c r="N684" s="31"/>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row>
    <row r="685" spans="1:50" ht="14.25" customHeight="1" x14ac:dyDescent="0.25">
      <c r="A685" s="21"/>
      <c r="B685" s="21"/>
      <c r="C685" s="31"/>
      <c r="D685" s="31"/>
      <c r="E685" s="31"/>
      <c r="F685" s="31"/>
      <c r="G685" s="31"/>
      <c r="H685" s="31"/>
      <c r="I685" s="31"/>
      <c r="J685" s="31"/>
      <c r="K685" s="31"/>
      <c r="L685" s="31"/>
      <c r="M685" s="31"/>
      <c r="N685" s="31"/>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row>
    <row r="686" spans="1:50" ht="14.25" customHeight="1" x14ac:dyDescent="0.25">
      <c r="A686" s="21"/>
      <c r="B686" s="21"/>
      <c r="C686" s="31"/>
      <c r="D686" s="31"/>
      <c r="E686" s="31"/>
      <c r="F686" s="31"/>
      <c r="G686" s="31"/>
      <c r="H686" s="31"/>
      <c r="I686" s="31"/>
      <c r="J686" s="31"/>
      <c r="K686" s="31"/>
      <c r="L686" s="31"/>
      <c r="M686" s="31"/>
      <c r="N686" s="31"/>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row>
    <row r="687" spans="1:50" ht="14.25" customHeight="1" x14ac:dyDescent="0.25">
      <c r="A687" s="21"/>
      <c r="B687" s="21"/>
      <c r="C687" s="31"/>
      <c r="D687" s="31"/>
      <c r="E687" s="31"/>
      <c r="F687" s="31"/>
      <c r="G687" s="31"/>
      <c r="H687" s="31"/>
      <c r="I687" s="31"/>
      <c r="J687" s="31"/>
      <c r="K687" s="31"/>
      <c r="L687" s="31"/>
      <c r="M687" s="31"/>
      <c r="N687" s="31"/>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row>
    <row r="688" spans="1:50" ht="14.25" customHeight="1" x14ac:dyDescent="0.25">
      <c r="A688" s="21"/>
      <c r="B688" s="21"/>
      <c r="C688" s="31"/>
      <c r="D688" s="31"/>
      <c r="E688" s="31"/>
      <c r="F688" s="31"/>
      <c r="G688" s="31"/>
      <c r="H688" s="31"/>
      <c r="I688" s="31"/>
      <c r="J688" s="31"/>
      <c r="K688" s="31"/>
      <c r="L688" s="31"/>
      <c r="M688" s="31"/>
      <c r="N688" s="31"/>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row>
    <row r="689" spans="1:50" ht="14.25" customHeight="1" x14ac:dyDescent="0.25">
      <c r="A689" s="21"/>
      <c r="B689" s="21"/>
      <c r="C689" s="31"/>
      <c r="D689" s="31"/>
      <c r="E689" s="31"/>
      <c r="F689" s="31"/>
      <c r="G689" s="31"/>
      <c r="H689" s="31"/>
      <c r="I689" s="31"/>
      <c r="J689" s="31"/>
      <c r="K689" s="31"/>
      <c r="L689" s="31"/>
      <c r="M689" s="31"/>
      <c r="N689" s="31"/>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row>
    <row r="690" spans="1:50" ht="14.25" customHeight="1" x14ac:dyDescent="0.25">
      <c r="A690" s="21"/>
      <c r="B690" s="21"/>
      <c r="C690" s="31"/>
      <c r="D690" s="31"/>
      <c r="E690" s="31"/>
      <c r="F690" s="31"/>
      <c r="G690" s="31"/>
      <c r="H690" s="31"/>
      <c r="I690" s="31"/>
      <c r="J690" s="31"/>
      <c r="K690" s="31"/>
      <c r="L690" s="31"/>
      <c r="M690" s="31"/>
      <c r="N690" s="31"/>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row>
    <row r="691" spans="1:50" ht="14.25" customHeight="1" x14ac:dyDescent="0.25">
      <c r="A691" s="21"/>
      <c r="B691" s="21"/>
      <c r="C691" s="31"/>
      <c r="D691" s="31"/>
      <c r="E691" s="31"/>
      <c r="F691" s="31"/>
      <c r="G691" s="31"/>
      <c r="H691" s="31"/>
      <c r="I691" s="31"/>
      <c r="J691" s="31"/>
      <c r="K691" s="31"/>
      <c r="L691" s="31"/>
      <c r="M691" s="31"/>
      <c r="N691" s="31"/>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row>
    <row r="692" spans="1:50" ht="14.25" customHeight="1" x14ac:dyDescent="0.25">
      <c r="A692" s="21"/>
      <c r="B692" s="21"/>
      <c r="C692" s="31"/>
      <c r="D692" s="31"/>
      <c r="E692" s="31"/>
      <c r="F692" s="31"/>
      <c r="G692" s="31"/>
      <c r="H692" s="31"/>
      <c r="I692" s="31"/>
      <c r="J692" s="31"/>
      <c r="K692" s="31"/>
      <c r="L692" s="31"/>
      <c r="M692" s="31"/>
      <c r="N692" s="31"/>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row>
    <row r="693" spans="1:50" ht="14.25" customHeight="1" x14ac:dyDescent="0.25">
      <c r="A693" s="21"/>
      <c r="B693" s="21"/>
      <c r="C693" s="31"/>
      <c r="D693" s="31"/>
      <c r="E693" s="31"/>
      <c r="F693" s="31"/>
      <c r="G693" s="31"/>
      <c r="H693" s="31"/>
      <c r="I693" s="31"/>
      <c r="J693" s="31"/>
      <c r="K693" s="31"/>
      <c r="L693" s="31"/>
      <c r="M693" s="31"/>
      <c r="N693" s="31"/>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row>
    <row r="694" spans="1:50" ht="14.25" customHeight="1" x14ac:dyDescent="0.25">
      <c r="A694" s="21"/>
      <c r="B694" s="21"/>
      <c r="C694" s="31"/>
      <c r="D694" s="31"/>
      <c r="E694" s="31"/>
      <c r="F694" s="31"/>
      <c r="G694" s="31"/>
      <c r="H694" s="31"/>
      <c r="I694" s="31"/>
      <c r="J694" s="31"/>
      <c r="K694" s="31"/>
      <c r="L694" s="31"/>
      <c r="M694" s="31"/>
      <c r="N694" s="31"/>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row>
    <row r="695" spans="1:50" ht="14.25" customHeight="1" x14ac:dyDescent="0.25">
      <c r="A695" s="21"/>
      <c r="B695" s="21"/>
      <c r="C695" s="31"/>
      <c r="D695" s="31"/>
      <c r="E695" s="31"/>
      <c r="F695" s="31"/>
      <c r="G695" s="31"/>
      <c r="H695" s="31"/>
      <c r="I695" s="31"/>
      <c r="J695" s="31"/>
      <c r="K695" s="31"/>
      <c r="L695" s="31"/>
      <c r="M695" s="31"/>
      <c r="N695" s="31"/>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row>
    <row r="696" spans="1:50" ht="14.25" customHeight="1" x14ac:dyDescent="0.25">
      <c r="A696" s="21"/>
      <c r="B696" s="21"/>
      <c r="C696" s="31"/>
      <c r="D696" s="31"/>
      <c r="E696" s="31"/>
      <c r="F696" s="31"/>
      <c r="G696" s="31"/>
      <c r="H696" s="31"/>
      <c r="I696" s="31"/>
      <c r="J696" s="31"/>
      <c r="K696" s="31"/>
      <c r="L696" s="31"/>
      <c r="M696" s="31"/>
      <c r="N696" s="31"/>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row>
    <row r="697" spans="1:50" ht="14.25" customHeight="1" x14ac:dyDescent="0.25">
      <c r="A697" s="21"/>
      <c r="B697" s="21"/>
      <c r="C697" s="31"/>
      <c r="D697" s="31"/>
      <c r="E697" s="31"/>
      <c r="F697" s="31"/>
      <c r="G697" s="31"/>
      <c r="H697" s="31"/>
      <c r="I697" s="31"/>
      <c r="J697" s="31"/>
      <c r="K697" s="31"/>
      <c r="L697" s="31"/>
      <c r="M697" s="31"/>
      <c r="N697" s="31"/>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row>
    <row r="698" spans="1:50" ht="14.25" customHeight="1" x14ac:dyDescent="0.25">
      <c r="A698" s="21"/>
      <c r="B698" s="21"/>
      <c r="C698" s="31"/>
      <c r="D698" s="31"/>
      <c r="E698" s="31"/>
      <c r="F698" s="31"/>
      <c r="G698" s="31"/>
      <c r="H698" s="31"/>
      <c r="I698" s="31"/>
      <c r="J698" s="31"/>
      <c r="K698" s="31"/>
      <c r="L698" s="31"/>
      <c r="M698" s="31"/>
      <c r="N698" s="31"/>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row>
    <row r="699" spans="1:50" ht="14.25" customHeight="1" x14ac:dyDescent="0.25">
      <c r="A699" s="21"/>
      <c r="B699" s="21"/>
      <c r="C699" s="31"/>
      <c r="D699" s="31"/>
      <c r="E699" s="31"/>
      <c r="F699" s="31"/>
      <c r="G699" s="31"/>
      <c r="H699" s="31"/>
      <c r="I699" s="31"/>
      <c r="J699" s="31"/>
      <c r="K699" s="31"/>
      <c r="L699" s="31"/>
      <c r="M699" s="31"/>
      <c r="N699" s="31"/>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row>
    <row r="700" spans="1:50" ht="14.25" customHeight="1" x14ac:dyDescent="0.25">
      <c r="A700" s="21"/>
      <c r="B700" s="21"/>
      <c r="C700" s="31"/>
      <c r="D700" s="31"/>
      <c r="E700" s="31"/>
      <c r="F700" s="31"/>
      <c r="G700" s="31"/>
      <c r="H700" s="31"/>
      <c r="I700" s="31"/>
      <c r="J700" s="31"/>
      <c r="K700" s="31"/>
      <c r="L700" s="31"/>
      <c r="M700" s="31"/>
      <c r="N700" s="31"/>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row>
    <row r="701" spans="1:50" ht="14.25" customHeight="1" x14ac:dyDescent="0.25">
      <c r="A701" s="21"/>
      <c r="B701" s="21"/>
      <c r="C701" s="31"/>
      <c r="D701" s="31"/>
      <c r="E701" s="31"/>
      <c r="F701" s="31"/>
      <c r="G701" s="31"/>
      <c r="H701" s="31"/>
      <c r="I701" s="31"/>
      <c r="J701" s="31"/>
      <c r="K701" s="31"/>
      <c r="L701" s="31"/>
      <c r="M701" s="31"/>
      <c r="N701" s="31"/>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row>
    <row r="702" spans="1:50" ht="14.25" customHeight="1" x14ac:dyDescent="0.25">
      <c r="A702" s="21"/>
      <c r="B702" s="21"/>
      <c r="C702" s="31"/>
      <c r="D702" s="31"/>
      <c r="E702" s="31"/>
      <c r="F702" s="31"/>
      <c r="G702" s="31"/>
      <c r="H702" s="31"/>
      <c r="I702" s="31"/>
      <c r="J702" s="31"/>
      <c r="K702" s="31"/>
      <c r="L702" s="31"/>
      <c r="M702" s="31"/>
      <c r="N702" s="31"/>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row>
    <row r="703" spans="1:50" ht="14.25" customHeight="1" x14ac:dyDescent="0.25">
      <c r="A703" s="21"/>
      <c r="B703" s="21"/>
      <c r="C703" s="31"/>
      <c r="D703" s="31"/>
      <c r="E703" s="31"/>
      <c r="F703" s="31"/>
      <c r="G703" s="31"/>
      <c r="H703" s="31"/>
      <c r="I703" s="31"/>
      <c r="J703" s="31"/>
      <c r="K703" s="31"/>
      <c r="L703" s="31"/>
      <c r="M703" s="31"/>
      <c r="N703" s="31"/>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row>
    <row r="704" spans="1:50" ht="14.25" customHeight="1" x14ac:dyDescent="0.25">
      <c r="A704" s="21"/>
      <c r="B704" s="21"/>
      <c r="C704" s="31"/>
      <c r="D704" s="31"/>
      <c r="E704" s="31"/>
      <c r="F704" s="31"/>
      <c r="G704" s="31"/>
      <c r="H704" s="31"/>
      <c r="I704" s="31"/>
      <c r="J704" s="31"/>
      <c r="K704" s="31"/>
      <c r="L704" s="31"/>
      <c r="M704" s="31"/>
      <c r="N704" s="31"/>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row>
    <row r="705" spans="1:50" ht="14.25" customHeight="1" x14ac:dyDescent="0.25">
      <c r="A705" s="21"/>
      <c r="B705" s="21"/>
      <c r="C705" s="31"/>
      <c r="D705" s="31"/>
      <c r="E705" s="31"/>
      <c r="F705" s="31"/>
      <c r="G705" s="31"/>
      <c r="H705" s="31"/>
      <c r="I705" s="31"/>
      <c r="J705" s="31"/>
      <c r="K705" s="31"/>
      <c r="L705" s="31"/>
      <c r="M705" s="31"/>
      <c r="N705" s="31"/>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row>
    <row r="706" spans="1:50" ht="14.25" customHeight="1" x14ac:dyDescent="0.25">
      <c r="A706" s="21"/>
      <c r="B706" s="21"/>
      <c r="C706" s="31"/>
      <c r="D706" s="31"/>
      <c r="E706" s="31"/>
      <c r="F706" s="31"/>
      <c r="G706" s="31"/>
      <c r="H706" s="31"/>
      <c r="I706" s="31"/>
      <c r="J706" s="31"/>
      <c r="K706" s="31"/>
      <c r="L706" s="31"/>
      <c r="M706" s="31"/>
      <c r="N706" s="31"/>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row>
    <row r="707" spans="1:50" ht="14.25" customHeight="1" x14ac:dyDescent="0.25">
      <c r="A707" s="21"/>
      <c r="B707" s="21"/>
      <c r="C707" s="31"/>
      <c r="D707" s="31"/>
      <c r="E707" s="31"/>
      <c r="F707" s="31"/>
      <c r="G707" s="31"/>
      <c r="H707" s="31"/>
      <c r="I707" s="31"/>
      <c r="J707" s="31"/>
      <c r="K707" s="31"/>
      <c r="L707" s="31"/>
      <c r="M707" s="31"/>
      <c r="N707" s="31"/>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row>
    <row r="708" spans="1:50" ht="14.25" customHeight="1" x14ac:dyDescent="0.25">
      <c r="A708" s="21"/>
      <c r="B708" s="21"/>
      <c r="C708" s="31"/>
      <c r="D708" s="31"/>
      <c r="E708" s="31"/>
      <c r="F708" s="31"/>
      <c r="G708" s="31"/>
      <c r="H708" s="31"/>
      <c r="I708" s="31"/>
      <c r="J708" s="31"/>
      <c r="K708" s="31"/>
      <c r="L708" s="31"/>
      <c r="M708" s="31"/>
      <c r="N708" s="31"/>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row>
    <row r="709" spans="1:50" ht="14.25" customHeight="1" x14ac:dyDescent="0.25">
      <c r="A709" s="21"/>
      <c r="B709" s="21"/>
      <c r="C709" s="31"/>
      <c r="D709" s="31"/>
      <c r="E709" s="31"/>
      <c r="F709" s="31"/>
      <c r="G709" s="31"/>
      <c r="H709" s="31"/>
      <c r="I709" s="31"/>
      <c r="J709" s="31"/>
      <c r="K709" s="31"/>
      <c r="L709" s="31"/>
      <c r="M709" s="31"/>
      <c r="N709" s="31"/>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row>
    <row r="710" spans="1:50" ht="14.25" customHeight="1" x14ac:dyDescent="0.25">
      <c r="A710" s="21"/>
      <c r="B710" s="21"/>
      <c r="C710" s="31"/>
      <c r="D710" s="31"/>
      <c r="E710" s="31"/>
      <c r="F710" s="31"/>
      <c r="G710" s="31"/>
      <c r="H710" s="31"/>
      <c r="I710" s="31"/>
      <c r="J710" s="31"/>
      <c r="K710" s="31"/>
      <c r="L710" s="31"/>
      <c r="M710" s="31"/>
      <c r="N710" s="31"/>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row>
    <row r="711" spans="1:50" ht="14.25" customHeight="1" x14ac:dyDescent="0.25">
      <c r="A711" s="21"/>
      <c r="B711" s="21"/>
      <c r="C711" s="31"/>
      <c r="D711" s="31"/>
      <c r="E711" s="31"/>
      <c r="F711" s="31"/>
      <c r="G711" s="31"/>
      <c r="H711" s="31"/>
      <c r="I711" s="31"/>
      <c r="J711" s="31"/>
      <c r="K711" s="31"/>
      <c r="L711" s="31"/>
      <c r="M711" s="31"/>
      <c r="N711" s="31"/>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row>
    <row r="712" spans="1:50" ht="14.25" customHeight="1" x14ac:dyDescent="0.25">
      <c r="A712" s="21"/>
      <c r="B712" s="21"/>
      <c r="C712" s="31"/>
      <c r="D712" s="31"/>
      <c r="E712" s="31"/>
      <c r="F712" s="31"/>
      <c r="G712" s="31"/>
      <c r="H712" s="31"/>
      <c r="I712" s="31"/>
      <c r="J712" s="31"/>
      <c r="K712" s="31"/>
      <c r="L712" s="31"/>
      <c r="M712" s="31"/>
      <c r="N712" s="31"/>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row>
    <row r="713" spans="1:50" ht="14.25" customHeight="1" x14ac:dyDescent="0.25">
      <c r="A713" s="21"/>
      <c r="B713" s="21"/>
      <c r="C713" s="31"/>
      <c r="D713" s="31"/>
      <c r="E713" s="31"/>
      <c r="F713" s="31"/>
      <c r="G713" s="31"/>
      <c r="H713" s="31"/>
      <c r="I713" s="31"/>
      <c r="J713" s="31"/>
      <c r="K713" s="31"/>
      <c r="L713" s="31"/>
      <c r="M713" s="31"/>
      <c r="N713" s="31"/>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row>
    <row r="714" spans="1:50" ht="14.25" customHeight="1" x14ac:dyDescent="0.25">
      <c r="A714" s="21"/>
      <c r="B714" s="21"/>
      <c r="C714" s="31"/>
      <c r="D714" s="31"/>
      <c r="E714" s="31"/>
      <c r="F714" s="31"/>
      <c r="G714" s="31"/>
      <c r="H714" s="31"/>
      <c r="I714" s="31"/>
      <c r="J714" s="31"/>
      <c r="K714" s="31"/>
      <c r="L714" s="31"/>
      <c r="M714" s="31"/>
      <c r="N714" s="31"/>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row>
    <row r="715" spans="1:50" ht="14.25" customHeight="1" x14ac:dyDescent="0.25">
      <c r="A715" s="21"/>
      <c r="B715" s="21"/>
      <c r="C715" s="31"/>
      <c r="D715" s="31"/>
      <c r="E715" s="31"/>
      <c r="F715" s="31"/>
      <c r="G715" s="31"/>
      <c r="H715" s="31"/>
      <c r="I715" s="31"/>
      <c r="J715" s="31"/>
      <c r="K715" s="31"/>
      <c r="L715" s="31"/>
      <c r="M715" s="31"/>
      <c r="N715" s="31"/>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row>
    <row r="716" spans="1:50" ht="14.25" customHeight="1" x14ac:dyDescent="0.25">
      <c r="A716" s="21"/>
      <c r="B716" s="21"/>
      <c r="C716" s="31"/>
      <c r="D716" s="31"/>
      <c r="E716" s="31"/>
      <c r="F716" s="31"/>
      <c r="G716" s="31"/>
      <c r="H716" s="31"/>
      <c r="I716" s="31"/>
      <c r="J716" s="31"/>
      <c r="K716" s="31"/>
      <c r="L716" s="31"/>
      <c r="M716" s="31"/>
      <c r="N716" s="31"/>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row>
    <row r="717" spans="1:50" ht="14.25" customHeight="1" x14ac:dyDescent="0.25">
      <c r="A717" s="21"/>
      <c r="B717" s="21"/>
      <c r="C717" s="31"/>
      <c r="D717" s="31"/>
      <c r="E717" s="31"/>
      <c r="F717" s="31"/>
      <c r="G717" s="31"/>
      <c r="H717" s="31"/>
      <c r="I717" s="31"/>
      <c r="J717" s="31"/>
      <c r="K717" s="31"/>
      <c r="L717" s="31"/>
      <c r="M717" s="31"/>
      <c r="N717" s="31"/>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row>
    <row r="718" spans="1:50" ht="14.25" customHeight="1" x14ac:dyDescent="0.25">
      <c r="A718" s="21"/>
      <c r="B718" s="21"/>
      <c r="C718" s="31"/>
      <c r="D718" s="31"/>
      <c r="E718" s="31"/>
      <c r="F718" s="31"/>
      <c r="G718" s="31"/>
      <c r="H718" s="31"/>
      <c r="I718" s="31"/>
      <c r="J718" s="31"/>
      <c r="K718" s="31"/>
      <c r="L718" s="31"/>
      <c r="M718" s="31"/>
      <c r="N718" s="31"/>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row>
    <row r="719" spans="1:50" ht="14.25" customHeight="1" x14ac:dyDescent="0.25">
      <c r="A719" s="21"/>
      <c r="B719" s="21"/>
      <c r="C719" s="31"/>
      <c r="D719" s="31"/>
      <c r="E719" s="31"/>
      <c r="F719" s="31"/>
      <c r="G719" s="31"/>
      <c r="H719" s="31"/>
      <c r="I719" s="31"/>
      <c r="J719" s="31"/>
      <c r="K719" s="31"/>
      <c r="L719" s="31"/>
      <c r="M719" s="31"/>
      <c r="N719" s="31"/>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row>
    <row r="720" spans="1:50" ht="14.25" customHeight="1" x14ac:dyDescent="0.25">
      <c r="A720" s="21"/>
      <c r="B720" s="21"/>
      <c r="C720" s="31"/>
      <c r="D720" s="31"/>
      <c r="E720" s="31"/>
      <c r="F720" s="31"/>
      <c r="G720" s="31"/>
      <c r="H720" s="31"/>
      <c r="I720" s="31"/>
      <c r="J720" s="31"/>
      <c r="K720" s="31"/>
      <c r="L720" s="31"/>
      <c r="M720" s="31"/>
      <c r="N720" s="31"/>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row>
    <row r="721" spans="1:50" ht="14.25" customHeight="1" x14ac:dyDescent="0.25">
      <c r="A721" s="21"/>
      <c r="B721" s="21"/>
      <c r="C721" s="31"/>
      <c r="D721" s="31"/>
      <c r="E721" s="31"/>
      <c r="F721" s="31"/>
      <c r="G721" s="31"/>
      <c r="H721" s="31"/>
      <c r="I721" s="31"/>
      <c r="J721" s="31"/>
      <c r="K721" s="31"/>
      <c r="L721" s="31"/>
      <c r="M721" s="31"/>
      <c r="N721" s="31"/>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row>
    <row r="722" spans="1:50" ht="14.25" customHeight="1" x14ac:dyDescent="0.25">
      <c r="A722" s="21"/>
      <c r="B722" s="21"/>
      <c r="C722" s="31"/>
      <c r="D722" s="31"/>
      <c r="E722" s="31"/>
      <c r="F722" s="31"/>
      <c r="G722" s="31"/>
      <c r="H722" s="31"/>
      <c r="I722" s="31"/>
      <c r="J722" s="31"/>
      <c r="K722" s="31"/>
      <c r="L722" s="31"/>
      <c r="M722" s="31"/>
      <c r="N722" s="31"/>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row>
    <row r="723" spans="1:50" ht="14.25" customHeight="1" x14ac:dyDescent="0.25">
      <c r="A723" s="21"/>
      <c r="B723" s="21"/>
      <c r="C723" s="31"/>
      <c r="D723" s="31"/>
      <c r="E723" s="31"/>
      <c r="F723" s="31"/>
      <c r="G723" s="31"/>
      <c r="H723" s="31"/>
      <c r="I723" s="31"/>
      <c r="J723" s="31"/>
      <c r="K723" s="31"/>
      <c r="L723" s="31"/>
      <c r="M723" s="31"/>
      <c r="N723" s="31"/>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row>
    <row r="724" spans="1:50" ht="14.25" customHeight="1" x14ac:dyDescent="0.25">
      <c r="A724" s="21"/>
      <c r="B724" s="21"/>
      <c r="C724" s="31"/>
      <c r="D724" s="31"/>
      <c r="E724" s="31"/>
      <c r="F724" s="31"/>
      <c r="G724" s="31"/>
      <c r="H724" s="31"/>
      <c r="I724" s="31"/>
      <c r="J724" s="31"/>
      <c r="K724" s="31"/>
      <c r="L724" s="31"/>
      <c r="M724" s="31"/>
      <c r="N724" s="31"/>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row>
    <row r="725" spans="1:50" ht="14.25" customHeight="1" x14ac:dyDescent="0.25">
      <c r="A725" s="21"/>
      <c r="B725" s="21"/>
      <c r="C725" s="31"/>
      <c r="D725" s="31"/>
      <c r="E725" s="31"/>
      <c r="F725" s="31"/>
      <c r="G725" s="31"/>
      <c r="H725" s="31"/>
      <c r="I725" s="31"/>
      <c r="J725" s="31"/>
      <c r="K725" s="31"/>
      <c r="L725" s="31"/>
      <c r="M725" s="31"/>
      <c r="N725" s="31"/>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row>
    <row r="726" spans="1:50" ht="14.25" customHeight="1" x14ac:dyDescent="0.25">
      <c r="A726" s="21"/>
      <c r="B726" s="21"/>
      <c r="C726" s="31"/>
      <c r="D726" s="31"/>
      <c r="E726" s="31"/>
      <c r="F726" s="31"/>
      <c r="G726" s="31"/>
      <c r="H726" s="31"/>
      <c r="I726" s="31"/>
      <c r="J726" s="31"/>
      <c r="K726" s="31"/>
      <c r="L726" s="31"/>
      <c r="M726" s="31"/>
      <c r="N726" s="31"/>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row>
    <row r="727" spans="1:50" ht="14.25" customHeight="1" x14ac:dyDescent="0.25">
      <c r="A727" s="21"/>
      <c r="B727" s="21"/>
      <c r="C727" s="31"/>
      <c r="D727" s="31"/>
      <c r="E727" s="31"/>
      <c r="F727" s="31"/>
      <c r="G727" s="31"/>
      <c r="H727" s="31"/>
      <c r="I727" s="31"/>
      <c r="J727" s="31"/>
      <c r="K727" s="31"/>
      <c r="L727" s="31"/>
      <c r="M727" s="31"/>
      <c r="N727" s="31"/>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row>
    <row r="728" spans="1:50" ht="14.25" customHeight="1" x14ac:dyDescent="0.25">
      <c r="A728" s="21"/>
      <c r="B728" s="21"/>
      <c r="C728" s="31"/>
      <c r="D728" s="31"/>
      <c r="E728" s="31"/>
      <c r="F728" s="31"/>
      <c r="G728" s="31"/>
      <c r="H728" s="31"/>
      <c r="I728" s="31"/>
      <c r="J728" s="31"/>
      <c r="K728" s="31"/>
      <c r="L728" s="31"/>
      <c r="M728" s="31"/>
      <c r="N728" s="31"/>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row>
    <row r="729" spans="1:50" ht="14.25" customHeight="1" x14ac:dyDescent="0.25">
      <c r="A729" s="21"/>
      <c r="B729" s="21"/>
      <c r="C729" s="31"/>
      <c r="D729" s="31"/>
      <c r="E729" s="31"/>
      <c r="F729" s="31"/>
      <c r="G729" s="31"/>
      <c r="H729" s="31"/>
      <c r="I729" s="31"/>
      <c r="J729" s="31"/>
      <c r="K729" s="31"/>
      <c r="L729" s="31"/>
      <c r="M729" s="31"/>
      <c r="N729" s="31"/>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row>
    <row r="730" spans="1:50" ht="14.25" customHeight="1" x14ac:dyDescent="0.25">
      <c r="A730" s="21"/>
      <c r="B730" s="21"/>
      <c r="C730" s="31"/>
      <c r="D730" s="31"/>
      <c r="E730" s="31"/>
      <c r="F730" s="31"/>
      <c r="G730" s="31"/>
      <c r="H730" s="31"/>
      <c r="I730" s="31"/>
      <c r="J730" s="31"/>
      <c r="K730" s="31"/>
      <c r="L730" s="31"/>
      <c r="M730" s="31"/>
      <c r="N730" s="31"/>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row>
    <row r="731" spans="1:50" ht="14.25" customHeight="1" x14ac:dyDescent="0.25">
      <c r="A731" s="21"/>
      <c r="B731" s="21"/>
      <c r="C731" s="31"/>
      <c r="D731" s="31"/>
      <c r="E731" s="31"/>
      <c r="F731" s="31"/>
      <c r="G731" s="31"/>
      <c r="H731" s="31"/>
      <c r="I731" s="31"/>
      <c r="J731" s="31"/>
      <c r="K731" s="31"/>
      <c r="L731" s="31"/>
      <c r="M731" s="31"/>
      <c r="N731" s="31"/>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row>
    <row r="732" spans="1:50" ht="14.25" customHeight="1" x14ac:dyDescent="0.25">
      <c r="A732" s="21"/>
      <c r="B732" s="21"/>
      <c r="C732" s="31"/>
      <c r="D732" s="31"/>
      <c r="E732" s="31"/>
      <c r="F732" s="31"/>
      <c r="G732" s="31"/>
      <c r="H732" s="31"/>
      <c r="I732" s="31"/>
      <c r="J732" s="31"/>
      <c r="K732" s="31"/>
      <c r="L732" s="31"/>
      <c r="M732" s="31"/>
      <c r="N732" s="31"/>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row>
    <row r="733" spans="1:50" ht="14.25" customHeight="1" x14ac:dyDescent="0.25">
      <c r="A733" s="21"/>
      <c r="B733" s="21"/>
      <c r="C733" s="31"/>
      <c r="D733" s="31"/>
      <c r="E733" s="31"/>
      <c r="F733" s="31"/>
      <c r="G733" s="31"/>
      <c r="H733" s="31"/>
      <c r="I733" s="31"/>
      <c r="J733" s="31"/>
      <c r="K733" s="31"/>
      <c r="L733" s="31"/>
      <c r="M733" s="31"/>
      <c r="N733" s="31"/>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row>
    <row r="734" spans="1:50" ht="14.25" customHeight="1" x14ac:dyDescent="0.25">
      <c r="A734" s="21"/>
      <c r="B734" s="21"/>
      <c r="C734" s="31"/>
      <c r="D734" s="31"/>
      <c r="E734" s="31"/>
      <c r="F734" s="31"/>
      <c r="G734" s="31"/>
      <c r="H734" s="31"/>
      <c r="I734" s="31"/>
      <c r="J734" s="31"/>
      <c r="K734" s="31"/>
      <c r="L734" s="31"/>
      <c r="M734" s="31"/>
      <c r="N734" s="31"/>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row>
    <row r="735" spans="1:50" ht="14.25" customHeight="1" x14ac:dyDescent="0.25">
      <c r="A735" s="21"/>
      <c r="B735" s="21"/>
      <c r="C735" s="31"/>
      <c r="D735" s="31"/>
      <c r="E735" s="31"/>
      <c r="F735" s="31"/>
      <c r="G735" s="31"/>
      <c r="H735" s="31"/>
      <c r="I735" s="31"/>
      <c r="J735" s="31"/>
      <c r="K735" s="31"/>
      <c r="L735" s="31"/>
      <c r="M735" s="31"/>
      <c r="N735" s="31"/>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row>
    <row r="736" spans="1:50" ht="14.25" customHeight="1" x14ac:dyDescent="0.25">
      <c r="A736" s="21"/>
      <c r="B736" s="21"/>
      <c r="C736" s="31"/>
      <c r="D736" s="31"/>
      <c r="E736" s="31"/>
      <c r="F736" s="31"/>
      <c r="G736" s="31"/>
      <c r="H736" s="31"/>
      <c r="I736" s="31"/>
      <c r="J736" s="31"/>
      <c r="K736" s="31"/>
      <c r="L736" s="31"/>
      <c r="M736" s="31"/>
      <c r="N736" s="31"/>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row>
    <row r="737" spans="1:50" ht="14.25" customHeight="1" x14ac:dyDescent="0.25">
      <c r="A737" s="21"/>
      <c r="B737" s="21"/>
      <c r="C737" s="31"/>
      <c r="D737" s="31"/>
      <c r="E737" s="31"/>
      <c r="F737" s="31"/>
      <c r="G737" s="31"/>
      <c r="H737" s="31"/>
      <c r="I737" s="31"/>
      <c r="J737" s="31"/>
      <c r="K737" s="31"/>
      <c r="L737" s="31"/>
      <c r="M737" s="31"/>
      <c r="N737" s="31"/>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row>
    <row r="738" spans="1:50" ht="14.25" customHeight="1" x14ac:dyDescent="0.25">
      <c r="A738" s="21"/>
      <c r="B738" s="21"/>
      <c r="C738" s="31"/>
      <c r="D738" s="31"/>
      <c r="E738" s="31"/>
      <c r="F738" s="31"/>
      <c r="G738" s="31"/>
      <c r="H738" s="31"/>
      <c r="I738" s="31"/>
      <c r="J738" s="31"/>
      <c r="K738" s="31"/>
      <c r="L738" s="31"/>
      <c r="M738" s="31"/>
      <c r="N738" s="31"/>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row>
    <row r="739" spans="1:50" ht="14.25" customHeight="1" x14ac:dyDescent="0.25">
      <c r="A739" s="21"/>
      <c r="B739" s="21"/>
      <c r="C739" s="31"/>
      <c r="D739" s="31"/>
      <c r="E739" s="31"/>
      <c r="F739" s="31"/>
      <c r="G739" s="31"/>
      <c r="H739" s="31"/>
      <c r="I739" s="31"/>
      <c r="J739" s="31"/>
      <c r="K739" s="31"/>
      <c r="L739" s="31"/>
      <c r="M739" s="31"/>
      <c r="N739" s="31"/>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row>
    <row r="740" spans="1:50" ht="14.25" customHeight="1" x14ac:dyDescent="0.25">
      <c r="A740" s="21"/>
      <c r="B740" s="21"/>
      <c r="C740" s="31"/>
      <c r="D740" s="31"/>
      <c r="E740" s="31"/>
      <c r="F740" s="31"/>
      <c r="G740" s="31"/>
      <c r="H740" s="31"/>
      <c r="I740" s="31"/>
      <c r="J740" s="31"/>
      <c r="K740" s="31"/>
      <c r="L740" s="31"/>
      <c r="M740" s="31"/>
      <c r="N740" s="31"/>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row>
    <row r="741" spans="1:50" ht="14.25" customHeight="1" x14ac:dyDescent="0.25">
      <c r="A741" s="21"/>
      <c r="B741" s="21"/>
      <c r="C741" s="31"/>
      <c r="D741" s="31"/>
      <c r="E741" s="31"/>
      <c r="F741" s="31"/>
      <c r="G741" s="31"/>
      <c r="H741" s="31"/>
      <c r="I741" s="31"/>
      <c r="J741" s="31"/>
      <c r="K741" s="31"/>
      <c r="L741" s="31"/>
      <c r="M741" s="31"/>
      <c r="N741" s="31"/>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row>
    <row r="742" spans="1:50" ht="14.25" customHeight="1" x14ac:dyDescent="0.25">
      <c r="A742" s="21"/>
      <c r="B742" s="21"/>
      <c r="C742" s="31"/>
      <c r="D742" s="31"/>
      <c r="E742" s="31"/>
      <c r="F742" s="31"/>
      <c r="G742" s="31"/>
      <c r="H742" s="31"/>
      <c r="I742" s="31"/>
      <c r="J742" s="31"/>
      <c r="K742" s="31"/>
      <c r="L742" s="31"/>
      <c r="M742" s="31"/>
      <c r="N742" s="31"/>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row>
    <row r="743" spans="1:50" ht="14.25" customHeight="1" x14ac:dyDescent="0.25">
      <c r="A743" s="21"/>
      <c r="B743" s="21"/>
      <c r="C743" s="31"/>
      <c r="D743" s="31"/>
      <c r="E743" s="31"/>
      <c r="F743" s="31"/>
      <c r="G743" s="31"/>
      <c r="H743" s="31"/>
      <c r="I743" s="31"/>
      <c r="J743" s="31"/>
      <c r="K743" s="31"/>
      <c r="L743" s="31"/>
      <c r="M743" s="31"/>
      <c r="N743" s="31"/>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row>
    <row r="744" spans="1:50" ht="14.25" customHeight="1" x14ac:dyDescent="0.25">
      <c r="A744" s="21"/>
      <c r="B744" s="21"/>
      <c r="C744" s="31"/>
      <c r="D744" s="31"/>
      <c r="E744" s="31"/>
      <c r="F744" s="31"/>
      <c r="G744" s="31"/>
      <c r="H744" s="31"/>
      <c r="I744" s="31"/>
      <c r="J744" s="31"/>
      <c r="K744" s="31"/>
      <c r="L744" s="31"/>
      <c r="M744" s="31"/>
      <c r="N744" s="31"/>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row>
    <row r="745" spans="1:50" ht="14.25" customHeight="1" x14ac:dyDescent="0.25">
      <c r="A745" s="21"/>
      <c r="B745" s="21"/>
      <c r="C745" s="31"/>
      <c r="D745" s="31"/>
      <c r="E745" s="31"/>
      <c r="F745" s="31"/>
      <c r="G745" s="31"/>
      <c r="H745" s="31"/>
      <c r="I745" s="31"/>
      <c r="J745" s="31"/>
      <c r="K745" s="31"/>
      <c r="L745" s="31"/>
      <c r="M745" s="31"/>
      <c r="N745" s="31"/>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row>
    <row r="746" spans="1:50" ht="14.25" customHeight="1" x14ac:dyDescent="0.25">
      <c r="A746" s="21"/>
      <c r="B746" s="21"/>
      <c r="C746" s="31"/>
      <c r="D746" s="31"/>
      <c r="E746" s="31"/>
      <c r="F746" s="31"/>
      <c r="G746" s="31"/>
      <c r="H746" s="31"/>
      <c r="I746" s="31"/>
      <c r="J746" s="31"/>
      <c r="K746" s="31"/>
      <c r="L746" s="31"/>
      <c r="M746" s="31"/>
      <c r="N746" s="31"/>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row>
    <row r="747" spans="1:50" ht="14.25" customHeight="1" x14ac:dyDescent="0.25">
      <c r="A747" s="21"/>
      <c r="B747" s="21"/>
      <c r="C747" s="31"/>
      <c r="D747" s="31"/>
      <c r="E747" s="31"/>
      <c r="F747" s="31"/>
      <c r="G747" s="31"/>
      <c r="H747" s="31"/>
      <c r="I747" s="31"/>
      <c r="J747" s="31"/>
      <c r="K747" s="31"/>
      <c r="L747" s="31"/>
      <c r="M747" s="31"/>
      <c r="N747" s="31"/>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row>
    <row r="748" spans="1:50" ht="14.25" customHeight="1" x14ac:dyDescent="0.25">
      <c r="A748" s="21"/>
      <c r="B748" s="21"/>
      <c r="C748" s="31"/>
      <c r="D748" s="31"/>
      <c r="E748" s="31"/>
      <c r="F748" s="31"/>
      <c r="G748" s="31"/>
      <c r="H748" s="31"/>
      <c r="I748" s="31"/>
      <c r="J748" s="31"/>
      <c r="K748" s="31"/>
      <c r="L748" s="31"/>
      <c r="M748" s="31"/>
      <c r="N748" s="31"/>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row>
    <row r="749" spans="1:50" ht="14.25" customHeight="1" x14ac:dyDescent="0.25">
      <c r="A749" s="21"/>
      <c r="B749" s="21"/>
      <c r="C749" s="31"/>
      <c r="D749" s="31"/>
      <c r="E749" s="31"/>
      <c r="F749" s="31"/>
      <c r="G749" s="31"/>
      <c r="H749" s="31"/>
      <c r="I749" s="31"/>
      <c r="J749" s="31"/>
      <c r="K749" s="31"/>
      <c r="L749" s="31"/>
      <c r="M749" s="31"/>
      <c r="N749" s="31"/>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row>
    <row r="750" spans="1:50" ht="14.25" customHeight="1" x14ac:dyDescent="0.25">
      <c r="A750" s="21"/>
      <c r="B750" s="21"/>
      <c r="C750" s="31"/>
      <c r="D750" s="31"/>
      <c r="E750" s="31"/>
      <c r="F750" s="31"/>
      <c r="G750" s="31"/>
      <c r="H750" s="31"/>
      <c r="I750" s="31"/>
      <c r="J750" s="31"/>
      <c r="K750" s="31"/>
      <c r="L750" s="31"/>
      <c r="M750" s="31"/>
      <c r="N750" s="31"/>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row>
    <row r="751" spans="1:50" ht="14.25" customHeight="1" x14ac:dyDescent="0.25">
      <c r="A751" s="21"/>
      <c r="B751" s="21"/>
      <c r="C751" s="31"/>
      <c r="D751" s="31"/>
      <c r="E751" s="31"/>
      <c r="F751" s="31"/>
      <c r="G751" s="31"/>
      <c r="H751" s="31"/>
      <c r="I751" s="31"/>
      <c r="J751" s="31"/>
      <c r="K751" s="31"/>
      <c r="L751" s="31"/>
      <c r="M751" s="31"/>
      <c r="N751" s="31"/>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row>
    <row r="752" spans="1:50" ht="14.25" customHeight="1" x14ac:dyDescent="0.25">
      <c r="A752" s="21"/>
      <c r="B752" s="21"/>
      <c r="C752" s="31"/>
      <c r="D752" s="31"/>
      <c r="E752" s="31"/>
      <c r="F752" s="31"/>
      <c r="G752" s="31"/>
      <c r="H752" s="31"/>
      <c r="I752" s="31"/>
      <c r="J752" s="31"/>
      <c r="K752" s="31"/>
      <c r="L752" s="31"/>
      <c r="M752" s="31"/>
      <c r="N752" s="31"/>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14.25" customHeight="1" x14ac:dyDescent="0.25">
      <c r="A753" s="21"/>
      <c r="B753" s="21"/>
      <c r="C753" s="31"/>
      <c r="D753" s="31"/>
      <c r="E753" s="31"/>
      <c r="F753" s="31"/>
      <c r="G753" s="31"/>
      <c r="H753" s="31"/>
      <c r="I753" s="31"/>
      <c r="J753" s="31"/>
      <c r="K753" s="31"/>
      <c r="L753" s="31"/>
      <c r="M753" s="31"/>
      <c r="N753" s="31"/>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row>
    <row r="754" spans="1:50" ht="14.25" customHeight="1" x14ac:dyDescent="0.25">
      <c r="A754" s="21"/>
      <c r="B754" s="21"/>
      <c r="C754" s="31"/>
      <c r="D754" s="31"/>
      <c r="E754" s="31"/>
      <c r="F754" s="31"/>
      <c r="G754" s="31"/>
      <c r="H754" s="31"/>
      <c r="I754" s="31"/>
      <c r="J754" s="31"/>
      <c r="K754" s="31"/>
      <c r="L754" s="31"/>
      <c r="M754" s="31"/>
      <c r="N754" s="31"/>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row>
    <row r="755" spans="1:50" ht="14.25" customHeight="1" x14ac:dyDescent="0.25">
      <c r="A755" s="21"/>
      <c r="B755" s="21"/>
      <c r="C755" s="31"/>
      <c r="D755" s="31"/>
      <c r="E755" s="31"/>
      <c r="F755" s="31"/>
      <c r="G755" s="31"/>
      <c r="H755" s="31"/>
      <c r="I755" s="31"/>
      <c r="J755" s="31"/>
      <c r="K755" s="31"/>
      <c r="L755" s="31"/>
      <c r="M755" s="31"/>
      <c r="N755" s="31"/>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row>
    <row r="756" spans="1:50" ht="14.25" customHeight="1" x14ac:dyDescent="0.25">
      <c r="A756" s="21"/>
      <c r="B756" s="21"/>
      <c r="C756" s="31"/>
      <c r="D756" s="31"/>
      <c r="E756" s="31"/>
      <c r="F756" s="31"/>
      <c r="G756" s="31"/>
      <c r="H756" s="31"/>
      <c r="I756" s="31"/>
      <c r="J756" s="31"/>
      <c r="K756" s="31"/>
      <c r="L756" s="31"/>
      <c r="M756" s="31"/>
      <c r="N756" s="31"/>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row>
    <row r="757" spans="1:50" ht="14.25" customHeight="1" x14ac:dyDescent="0.25">
      <c r="A757" s="21"/>
      <c r="B757" s="21"/>
      <c r="C757" s="31"/>
      <c r="D757" s="31"/>
      <c r="E757" s="31"/>
      <c r="F757" s="31"/>
      <c r="G757" s="31"/>
      <c r="H757" s="31"/>
      <c r="I757" s="31"/>
      <c r="J757" s="31"/>
      <c r="K757" s="31"/>
      <c r="L757" s="31"/>
      <c r="M757" s="31"/>
      <c r="N757" s="31"/>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row>
    <row r="758" spans="1:50" ht="14.25" customHeight="1" x14ac:dyDescent="0.25">
      <c r="A758" s="21"/>
      <c r="B758" s="21"/>
      <c r="C758" s="31"/>
      <c r="D758" s="31"/>
      <c r="E758" s="31"/>
      <c r="F758" s="31"/>
      <c r="G758" s="31"/>
      <c r="H758" s="31"/>
      <c r="I758" s="31"/>
      <c r="J758" s="31"/>
      <c r="K758" s="31"/>
      <c r="L758" s="31"/>
      <c r="M758" s="31"/>
      <c r="N758" s="31"/>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row>
    <row r="759" spans="1:50" ht="14.25" customHeight="1" x14ac:dyDescent="0.25">
      <c r="A759" s="21"/>
      <c r="B759" s="21"/>
      <c r="C759" s="31"/>
      <c r="D759" s="31"/>
      <c r="E759" s="31"/>
      <c r="F759" s="31"/>
      <c r="G759" s="31"/>
      <c r="H759" s="31"/>
      <c r="I759" s="31"/>
      <c r="J759" s="31"/>
      <c r="K759" s="31"/>
      <c r="L759" s="31"/>
      <c r="M759" s="31"/>
      <c r="N759" s="31"/>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row>
    <row r="760" spans="1:50" ht="14.25" customHeight="1" x14ac:dyDescent="0.25">
      <c r="A760" s="21"/>
      <c r="B760" s="21"/>
      <c r="C760" s="31"/>
      <c r="D760" s="31"/>
      <c r="E760" s="31"/>
      <c r="F760" s="31"/>
      <c r="G760" s="31"/>
      <c r="H760" s="31"/>
      <c r="I760" s="31"/>
      <c r="J760" s="31"/>
      <c r="K760" s="31"/>
      <c r="L760" s="31"/>
      <c r="M760" s="31"/>
      <c r="N760" s="31"/>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14.25" customHeight="1" x14ac:dyDescent="0.25">
      <c r="A761" s="21"/>
      <c r="B761" s="21"/>
      <c r="C761" s="31"/>
      <c r="D761" s="31"/>
      <c r="E761" s="31"/>
      <c r="F761" s="31"/>
      <c r="G761" s="31"/>
      <c r="H761" s="31"/>
      <c r="I761" s="31"/>
      <c r="J761" s="31"/>
      <c r="K761" s="31"/>
      <c r="L761" s="31"/>
      <c r="M761" s="31"/>
      <c r="N761" s="31"/>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row>
    <row r="762" spans="1:50" ht="14.25" customHeight="1" x14ac:dyDescent="0.25">
      <c r="A762" s="21"/>
      <c r="B762" s="21"/>
      <c r="C762" s="31"/>
      <c r="D762" s="31"/>
      <c r="E762" s="31"/>
      <c r="F762" s="31"/>
      <c r="G762" s="31"/>
      <c r="H762" s="31"/>
      <c r="I762" s="31"/>
      <c r="J762" s="31"/>
      <c r="K762" s="31"/>
      <c r="L762" s="31"/>
      <c r="M762" s="31"/>
      <c r="N762" s="31"/>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row>
    <row r="763" spans="1:50" ht="14.25" customHeight="1" x14ac:dyDescent="0.25">
      <c r="A763" s="21"/>
      <c r="B763" s="21"/>
      <c r="C763" s="31"/>
      <c r="D763" s="31"/>
      <c r="E763" s="31"/>
      <c r="F763" s="31"/>
      <c r="G763" s="31"/>
      <c r="H763" s="31"/>
      <c r="I763" s="31"/>
      <c r="J763" s="31"/>
      <c r="K763" s="31"/>
      <c r="L763" s="31"/>
      <c r="M763" s="31"/>
      <c r="N763" s="31"/>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row>
    <row r="764" spans="1:50" ht="14.25" customHeight="1" x14ac:dyDescent="0.25">
      <c r="A764" s="21"/>
      <c r="B764" s="21"/>
      <c r="C764" s="31"/>
      <c r="D764" s="31"/>
      <c r="E764" s="31"/>
      <c r="F764" s="31"/>
      <c r="G764" s="31"/>
      <c r="H764" s="31"/>
      <c r="I764" s="31"/>
      <c r="J764" s="31"/>
      <c r="K764" s="31"/>
      <c r="L764" s="31"/>
      <c r="M764" s="31"/>
      <c r="N764" s="31"/>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row>
    <row r="765" spans="1:50" ht="14.25" customHeight="1" x14ac:dyDescent="0.25">
      <c r="A765" s="21"/>
      <c r="B765" s="21"/>
      <c r="C765" s="31"/>
      <c r="D765" s="31"/>
      <c r="E765" s="31"/>
      <c r="F765" s="31"/>
      <c r="G765" s="31"/>
      <c r="H765" s="31"/>
      <c r="I765" s="31"/>
      <c r="J765" s="31"/>
      <c r="K765" s="31"/>
      <c r="L765" s="31"/>
      <c r="M765" s="31"/>
      <c r="N765" s="31"/>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row>
    <row r="766" spans="1:50" ht="14.25" customHeight="1" x14ac:dyDescent="0.25">
      <c r="A766" s="21"/>
      <c r="B766" s="21"/>
      <c r="C766" s="31"/>
      <c r="D766" s="31"/>
      <c r="E766" s="31"/>
      <c r="F766" s="31"/>
      <c r="G766" s="31"/>
      <c r="H766" s="31"/>
      <c r="I766" s="31"/>
      <c r="J766" s="31"/>
      <c r="K766" s="31"/>
      <c r="L766" s="31"/>
      <c r="M766" s="31"/>
      <c r="N766" s="31"/>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row>
    <row r="767" spans="1:50" ht="14.25" customHeight="1" x14ac:dyDescent="0.25">
      <c r="A767" s="21"/>
      <c r="B767" s="21"/>
      <c r="C767" s="31"/>
      <c r="D767" s="31"/>
      <c r="E767" s="31"/>
      <c r="F767" s="31"/>
      <c r="G767" s="31"/>
      <c r="H767" s="31"/>
      <c r="I767" s="31"/>
      <c r="J767" s="31"/>
      <c r="K767" s="31"/>
      <c r="L767" s="31"/>
      <c r="M767" s="31"/>
      <c r="N767" s="31"/>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row>
    <row r="768" spans="1:50" ht="14.25" customHeight="1" x14ac:dyDescent="0.25">
      <c r="A768" s="21"/>
      <c r="B768" s="21"/>
      <c r="C768" s="31"/>
      <c r="D768" s="31"/>
      <c r="E768" s="31"/>
      <c r="F768" s="31"/>
      <c r="G768" s="31"/>
      <c r="H768" s="31"/>
      <c r="I768" s="31"/>
      <c r="J768" s="31"/>
      <c r="K768" s="31"/>
      <c r="L768" s="31"/>
      <c r="M768" s="31"/>
      <c r="N768" s="31"/>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row>
    <row r="769" spans="1:50" ht="14.25" customHeight="1" x14ac:dyDescent="0.25">
      <c r="A769" s="21"/>
      <c r="B769" s="21"/>
      <c r="C769" s="31"/>
      <c r="D769" s="31"/>
      <c r="E769" s="31"/>
      <c r="F769" s="31"/>
      <c r="G769" s="31"/>
      <c r="H769" s="31"/>
      <c r="I769" s="31"/>
      <c r="J769" s="31"/>
      <c r="K769" s="31"/>
      <c r="L769" s="31"/>
      <c r="M769" s="31"/>
      <c r="N769" s="31"/>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row>
    <row r="770" spans="1:50" ht="14.25" customHeight="1" x14ac:dyDescent="0.25">
      <c r="A770" s="21"/>
      <c r="B770" s="21"/>
      <c r="C770" s="31"/>
      <c r="D770" s="31"/>
      <c r="E770" s="31"/>
      <c r="F770" s="31"/>
      <c r="G770" s="31"/>
      <c r="H770" s="31"/>
      <c r="I770" s="31"/>
      <c r="J770" s="31"/>
      <c r="K770" s="31"/>
      <c r="L770" s="31"/>
      <c r="M770" s="31"/>
      <c r="N770" s="31"/>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row>
    <row r="771" spans="1:50" ht="14.25" customHeight="1" x14ac:dyDescent="0.25">
      <c r="A771" s="21"/>
      <c r="B771" s="21"/>
      <c r="C771" s="31"/>
      <c r="D771" s="31"/>
      <c r="E771" s="31"/>
      <c r="F771" s="31"/>
      <c r="G771" s="31"/>
      <c r="H771" s="31"/>
      <c r="I771" s="31"/>
      <c r="J771" s="31"/>
      <c r="K771" s="31"/>
      <c r="L771" s="31"/>
      <c r="M771" s="31"/>
      <c r="N771" s="31"/>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row>
    <row r="772" spans="1:50" ht="14.25" customHeight="1" x14ac:dyDescent="0.25">
      <c r="A772" s="21"/>
      <c r="B772" s="21"/>
      <c r="C772" s="31"/>
      <c r="D772" s="31"/>
      <c r="E772" s="31"/>
      <c r="F772" s="31"/>
      <c r="G772" s="31"/>
      <c r="H772" s="31"/>
      <c r="I772" s="31"/>
      <c r="J772" s="31"/>
      <c r="K772" s="31"/>
      <c r="L772" s="31"/>
      <c r="M772" s="31"/>
      <c r="N772" s="31"/>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row>
    <row r="773" spans="1:50" ht="14.25" customHeight="1" x14ac:dyDescent="0.25">
      <c r="A773" s="21"/>
      <c r="B773" s="21"/>
      <c r="C773" s="31"/>
      <c r="D773" s="31"/>
      <c r="E773" s="31"/>
      <c r="F773" s="31"/>
      <c r="G773" s="31"/>
      <c r="H773" s="31"/>
      <c r="I773" s="31"/>
      <c r="J773" s="31"/>
      <c r="K773" s="31"/>
      <c r="L773" s="31"/>
      <c r="M773" s="31"/>
      <c r="N773" s="31"/>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row>
    <row r="774" spans="1:50" ht="14.25" customHeight="1" x14ac:dyDescent="0.25">
      <c r="A774" s="21"/>
      <c r="B774" s="21"/>
      <c r="C774" s="31"/>
      <c r="D774" s="31"/>
      <c r="E774" s="31"/>
      <c r="F774" s="31"/>
      <c r="G774" s="31"/>
      <c r="H774" s="31"/>
      <c r="I774" s="31"/>
      <c r="J774" s="31"/>
      <c r="K774" s="31"/>
      <c r="L774" s="31"/>
      <c r="M774" s="31"/>
      <c r="N774" s="31"/>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row>
    <row r="775" spans="1:50" ht="14.25" customHeight="1" x14ac:dyDescent="0.25">
      <c r="A775" s="21"/>
      <c r="B775" s="21"/>
      <c r="C775" s="31"/>
      <c r="D775" s="31"/>
      <c r="E775" s="31"/>
      <c r="F775" s="31"/>
      <c r="G775" s="31"/>
      <c r="H775" s="31"/>
      <c r="I775" s="31"/>
      <c r="J775" s="31"/>
      <c r="K775" s="31"/>
      <c r="L775" s="31"/>
      <c r="M775" s="31"/>
      <c r="N775" s="31"/>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row>
    <row r="776" spans="1:50" ht="14.25" customHeight="1" x14ac:dyDescent="0.25">
      <c r="A776" s="21"/>
      <c r="B776" s="21"/>
      <c r="C776" s="31"/>
      <c r="D776" s="31"/>
      <c r="E776" s="31"/>
      <c r="F776" s="31"/>
      <c r="G776" s="31"/>
      <c r="H776" s="31"/>
      <c r="I776" s="31"/>
      <c r="J776" s="31"/>
      <c r="K776" s="31"/>
      <c r="L776" s="31"/>
      <c r="M776" s="31"/>
      <c r="N776" s="31"/>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row>
    <row r="777" spans="1:50" ht="14.25" customHeight="1" x14ac:dyDescent="0.25">
      <c r="A777" s="21"/>
      <c r="B777" s="21"/>
      <c r="C777" s="31"/>
      <c r="D777" s="31"/>
      <c r="E777" s="31"/>
      <c r="F777" s="31"/>
      <c r="G777" s="31"/>
      <c r="H777" s="31"/>
      <c r="I777" s="31"/>
      <c r="J777" s="31"/>
      <c r="K777" s="31"/>
      <c r="L777" s="31"/>
      <c r="M777" s="31"/>
      <c r="N777" s="31"/>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row>
    <row r="778" spans="1:50" ht="14.25" customHeight="1" x14ac:dyDescent="0.25">
      <c r="A778" s="21"/>
      <c r="B778" s="21"/>
      <c r="C778" s="31"/>
      <c r="D778" s="31"/>
      <c r="E778" s="31"/>
      <c r="F778" s="31"/>
      <c r="G778" s="31"/>
      <c r="H778" s="31"/>
      <c r="I778" s="31"/>
      <c r="J778" s="31"/>
      <c r="K778" s="31"/>
      <c r="L778" s="31"/>
      <c r="M778" s="31"/>
      <c r="N778" s="31"/>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row>
    <row r="779" spans="1:50" ht="14.25" customHeight="1" x14ac:dyDescent="0.25">
      <c r="A779" s="21"/>
      <c r="B779" s="21"/>
      <c r="C779" s="31"/>
      <c r="D779" s="31"/>
      <c r="E779" s="31"/>
      <c r="F779" s="31"/>
      <c r="G779" s="31"/>
      <c r="H779" s="31"/>
      <c r="I779" s="31"/>
      <c r="J779" s="31"/>
      <c r="K779" s="31"/>
      <c r="L779" s="31"/>
      <c r="M779" s="31"/>
      <c r="N779" s="31"/>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row>
    <row r="780" spans="1:50" ht="14.25" customHeight="1" x14ac:dyDescent="0.25">
      <c r="A780" s="21"/>
      <c r="B780" s="21"/>
      <c r="C780" s="31"/>
      <c r="D780" s="31"/>
      <c r="E780" s="31"/>
      <c r="F780" s="31"/>
      <c r="G780" s="31"/>
      <c r="H780" s="31"/>
      <c r="I780" s="31"/>
      <c r="J780" s="31"/>
      <c r="K780" s="31"/>
      <c r="L780" s="31"/>
      <c r="M780" s="31"/>
      <c r="N780" s="31"/>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row>
    <row r="781" spans="1:50" ht="14.25" customHeight="1" x14ac:dyDescent="0.25">
      <c r="A781" s="21"/>
      <c r="B781" s="21"/>
      <c r="C781" s="31"/>
      <c r="D781" s="31"/>
      <c r="E781" s="31"/>
      <c r="F781" s="31"/>
      <c r="G781" s="31"/>
      <c r="H781" s="31"/>
      <c r="I781" s="31"/>
      <c r="J781" s="31"/>
      <c r="K781" s="31"/>
      <c r="L781" s="31"/>
      <c r="M781" s="31"/>
      <c r="N781" s="31"/>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row>
    <row r="782" spans="1:50" ht="14.25" customHeight="1" x14ac:dyDescent="0.25">
      <c r="A782" s="21"/>
      <c r="B782" s="21"/>
      <c r="C782" s="31"/>
      <c r="D782" s="31"/>
      <c r="E782" s="31"/>
      <c r="F782" s="31"/>
      <c r="G782" s="31"/>
      <c r="H782" s="31"/>
      <c r="I782" s="31"/>
      <c r="J782" s="31"/>
      <c r="K782" s="31"/>
      <c r="L782" s="31"/>
      <c r="M782" s="31"/>
      <c r="N782" s="31"/>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row>
    <row r="783" spans="1:50" ht="14.25" customHeight="1" x14ac:dyDescent="0.25">
      <c r="A783" s="21"/>
      <c r="B783" s="21"/>
      <c r="C783" s="31"/>
      <c r="D783" s="31"/>
      <c r="E783" s="31"/>
      <c r="F783" s="31"/>
      <c r="G783" s="31"/>
      <c r="H783" s="31"/>
      <c r="I783" s="31"/>
      <c r="J783" s="31"/>
      <c r="K783" s="31"/>
      <c r="L783" s="31"/>
      <c r="M783" s="31"/>
      <c r="N783" s="31"/>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row>
    <row r="784" spans="1:50" ht="14.25" customHeight="1" x14ac:dyDescent="0.25">
      <c r="A784" s="21"/>
      <c r="B784" s="21"/>
      <c r="C784" s="31"/>
      <c r="D784" s="31"/>
      <c r="E784" s="31"/>
      <c r="F784" s="31"/>
      <c r="G784" s="31"/>
      <c r="H784" s="31"/>
      <c r="I784" s="31"/>
      <c r="J784" s="31"/>
      <c r="K784" s="31"/>
      <c r="L784" s="31"/>
      <c r="M784" s="31"/>
      <c r="N784" s="31"/>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row>
    <row r="785" spans="1:50" ht="14.25" customHeight="1" x14ac:dyDescent="0.25">
      <c r="A785" s="21"/>
      <c r="B785" s="21"/>
      <c r="C785" s="31"/>
      <c r="D785" s="31"/>
      <c r="E785" s="31"/>
      <c r="F785" s="31"/>
      <c r="G785" s="31"/>
      <c r="H785" s="31"/>
      <c r="I785" s="31"/>
      <c r="J785" s="31"/>
      <c r="K785" s="31"/>
      <c r="L785" s="31"/>
      <c r="M785" s="31"/>
      <c r="N785" s="31"/>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row>
    <row r="786" spans="1:50" ht="14.25" customHeight="1" x14ac:dyDescent="0.25">
      <c r="A786" s="21"/>
      <c r="B786" s="21"/>
      <c r="C786" s="31"/>
      <c r="D786" s="31"/>
      <c r="E786" s="31"/>
      <c r="F786" s="31"/>
      <c r="G786" s="31"/>
      <c r="H786" s="31"/>
      <c r="I786" s="31"/>
      <c r="J786" s="31"/>
      <c r="K786" s="31"/>
      <c r="L786" s="31"/>
      <c r="M786" s="31"/>
      <c r="N786" s="31"/>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row>
    <row r="787" spans="1:50" ht="14.25" customHeight="1" x14ac:dyDescent="0.25">
      <c r="A787" s="21"/>
      <c r="B787" s="21"/>
      <c r="C787" s="31"/>
      <c r="D787" s="31"/>
      <c r="E787" s="31"/>
      <c r="F787" s="31"/>
      <c r="G787" s="31"/>
      <c r="H787" s="31"/>
      <c r="I787" s="31"/>
      <c r="J787" s="31"/>
      <c r="K787" s="31"/>
      <c r="L787" s="31"/>
      <c r="M787" s="31"/>
      <c r="N787" s="31"/>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row>
    <row r="788" spans="1:50" ht="14.25" customHeight="1" x14ac:dyDescent="0.25">
      <c r="A788" s="21"/>
      <c r="B788" s="21"/>
      <c r="C788" s="31"/>
      <c r="D788" s="31"/>
      <c r="E788" s="31"/>
      <c r="F788" s="31"/>
      <c r="G788" s="31"/>
      <c r="H788" s="31"/>
      <c r="I788" s="31"/>
      <c r="J788" s="31"/>
      <c r="K788" s="31"/>
      <c r="L788" s="31"/>
      <c r="M788" s="31"/>
      <c r="N788" s="31"/>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row>
    <row r="789" spans="1:50" ht="14.25" customHeight="1" x14ac:dyDescent="0.25">
      <c r="A789" s="21"/>
      <c r="B789" s="21"/>
      <c r="C789" s="31"/>
      <c r="D789" s="31"/>
      <c r="E789" s="31"/>
      <c r="F789" s="31"/>
      <c r="G789" s="31"/>
      <c r="H789" s="31"/>
      <c r="I789" s="31"/>
      <c r="J789" s="31"/>
      <c r="K789" s="31"/>
      <c r="L789" s="31"/>
      <c r="M789" s="31"/>
      <c r="N789" s="31"/>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row>
    <row r="790" spans="1:50" ht="14.25" customHeight="1" x14ac:dyDescent="0.25">
      <c r="A790" s="21"/>
      <c r="B790" s="21"/>
      <c r="C790" s="31"/>
      <c r="D790" s="31"/>
      <c r="E790" s="31"/>
      <c r="F790" s="31"/>
      <c r="G790" s="31"/>
      <c r="H790" s="31"/>
      <c r="I790" s="31"/>
      <c r="J790" s="31"/>
      <c r="K790" s="31"/>
      <c r="L790" s="31"/>
      <c r="M790" s="31"/>
      <c r="N790" s="31"/>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row>
    <row r="791" spans="1:50" ht="14.25" customHeight="1" x14ac:dyDescent="0.25">
      <c r="A791" s="21"/>
      <c r="B791" s="21"/>
      <c r="C791" s="31"/>
      <c r="D791" s="31"/>
      <c r="E791" s="31"/>
      <c r="F791" s="31"/>
      <c r="G791" s="31"/>
      <c r="H791" s="31"/>
      <c r="I791" s="31"/>
      <c r="J791" s="31"/>
      <c r="K791" s="31"/>
      <c r="L791" s="31"/>
      <c r="M791" s="31"/>
      <c r="N791" s="31"/>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row>
    <row r="792" spans="1:50" ht="14.25" customHeight="1" x14ac:dyDescent="0.25">
      <c r="A792" s="21"/>
      <c r="B792" s="21"/>
      <c r="C792" s="31"/>
      <c r="D792" s="31"/>
      <c r="E792" s="31"/>
      <c r="F792" s="31"/>
      <c r="G792" s="31"/>
      <c r="H792" s="31"/>
      <c r="I792" s="31"/>
      <c r="J792" s="31"/>
      <c r="K792" s="31"/>
      <c r="L792" s="31"/>
      <c r="M792" s="31"/>
      <c r="N792" s="31"/>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row>
    <row r="793" spans="1:50" ht="14.25" customHeight="1" x14ac:dyDescent="0.25">
      <c r="A793" s="21"/>
      <c r="B793" s="21"/>
      <c r="C793" s="31"/>
      <c r="D793" s="31"/>
      <c r="E793" s="31"/>
      <c r="F793" s="31"/>
      <c r="G793" s="31"/>
      <c r="H793" s="31"/>
      <c r="I793" s="31"/>
      <c r="J793" s="31"/>
      <c r="K793" s="31"/>
      <c r="L793" s="31"/>
      <c r="M793" s="31"/>
      <c r="N793" s="31"/>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row>
    <row r="794" spans="1:50" ht="14.25" customHeight="1" x14ac:dyDescent="0.25">
      <c r="A794" s="21"/>
      <c r="B794" s="21"/>
      <c r="C794" s="31"/>
      <c r="D794" s="31"/>
      <c r="E794" s="31"/>
      <c r="F794" s="31"/>
      <c r="G794" s="31"/>
      <c r="H794" s="31"/>
      <c r="I794" s="31"/>
      <c r="J794" s="31"/>
      <c r="K794" s="31"/>
      <c r="L794" s="31"/>
      <c r="M794" s="31"/>
      <c r="N794" s="31"/>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row>
    <row r="795" spans="1:50" ht="14.25" customHeight="1" x14ac:dyDescent="0.25">
      <c r="A795" s="21"/>
      <c r="B795" s="21"/>
      <c r="C795" s="31"/>
      <c r="D795" s="31"/>
      <c r="E795" s="31"/>
      <c r="F795" s="31"/>
      <c r="G795" s="31"/>
      <c r="H795" s="31"/>
      <c r="I795" s="31"/>
      <c r="J795" s="31"/>
      <c r="K795" s="31"/>
      <c r="L795" s="31"/>
      <c r="M795" s="31"/>
      <c r="N795" s="31"/>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row>
    <row r="796" spans="1:50" ht="14.25" customHeight="1" x14ac:dyDescent="0.25">
      <c r="A796" s="21"/>
      <c r="B796" s="21"/>
      <c r="C796" s="31"/>
      <c r="D796" s="31"/>
      <c r="E796" s="31"/>
      <c r="F796" s="31"/>
      <c r="G796" s="31"/>
      <c r="H796" s="31"/>
      <c r="I796" s="31"/>
      <c r="J796" s="31"/>
      <c r="K796" s="31"/>
      <c r="L796" s="31"/>
      <c r="M796" s="31"/>
      <c r="N796" s="31"/>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row>
    <row r="797" spans="1:50" ht="14.25" customHeight="1" x14ac:dyDescent="0.25">
      <c r="A797" s="21"/>
      <c r="B797" s="21"/>
      <c r="C797" s="31"/>
      <c r="D797" s="31"/>
      <c r="E797" s="31"/>
      <c r="F797" s="31"/>
      <c r="G797" s="31"/>
      <c r="H797" s="31"/>
      <c r="I797" s="31"/>
      <c r="J797" s="31"/>
      <c r="K797" s="31"/>
      <c r="L797" s="31"/>
      <c r="M797" s="31"/>
      <c r="N797" s="31"/>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row>
    <row r="798" spans="1:50" ht="14.25" customHeight="1" x14ac:dyDescent="0.25">
      <c r="A798" s="21"/>
      <c r="B798" s="21"/>
      <c r="C798" s="31"/>
      <c r="D798" s="31"/>
      <c r="E798" s="31"/>
      <c r="F798" s="31"/>
      <c r="G798" s="31"/>
      <c r="H798" s="31"/>
      <c r="I798" s="31"/>
      <c r="J798" s="31"/>
      <c r="K798" s="31"/>
      <c r="L798" s="31"/>
      <c r="M798" s="31"/>
      <c r="N798" s="31"/>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row>
    <row r="799" spans="1:50" ht="14.25" customHeight="1" x14ac:dyDescent="0.25">
      <c r="A799" s="21"/>
      <c r="B799" s="21"/>
      <c r="C799" s="31"/>
      <c r="D799" s="31"/>
      <c r="E799" s="31"/>
      <c r="F799" s="31"/>
      <c r="G799" s="31"/>
      <c r="H799" s="31"/>
      <c r="I799" s="31"/>
      <c r="J799" s="31"/>
      <c r="K799" s="31"/>
      <c r="L799" s="31"/>
      <c r="M799" s="31"/>
      <c r="N799" s="31"/>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row>
    <row r="800" spans="1:50" ht="14.25" customHeight="1" x14ac:dyDescent="0.25">
      <c r="A800" s="21"/>
      <c r="B800" s="21"/>
      <c r="C800" s="31"/>
      <c r="D800" s="31"/>
      <c r="E800" s="31"/>
      <c r="F800" s="31"/>
      <c r="G800" s="31"/>
      <c r="H800" s="31"/>
      <c r="I800" s="31"/>
      <c r="J800" s="31"/>
      <c r="K800" s="31"/>
      <c r="L800" s="31"/>
      <c r="M800" s="31"/>
      <c r="N800" s="31"/>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row>
    <row r="801" spans="1:50" ht="14.25" customHeight="1" x14ac:dyDescent="0.25">
      <c r="A801" s="21"/>
      <c r="B801" s="21"/>
      <c r="C801" s="31"/>
      <c r="D801" s="31"/>
      <c r="E801" s="31"/>
      <c r="F801" s="31"/>
      <c r="G801" s="31"/>
      <c r="H801" s="31"/>
      <c r="I801" s="31"/>
      <c r="J801" s="31"/>
      <c r="K801" s="31"/>
      <c r="L801" s="31"/>
      <c r="M801" s="31"/>
      <c r="N801" s="31"/>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row>
    <row r="802" spans="1:50" ht="14.25" customHeight="1" x14ac:dyDescent="0.25">
      <c r="A802" s="21"/>
      <c r="B802" s="21"/>
      <c r="C802" s="31"/>
      <c r="D802" s="31"/>
      <c r="E802" s="31"/>
      <c r="F802" s="31"/>
      <c r="G802" s="31"/>
      <c r="H802" s="31"/>
      <c r="I802" s="31"/>
      <c r="J802" s="31"/>
      <c r="K802" s="31"/>
      <c r="L802" s="31"/>
      <c r="M802" s="31"/>
      <c r="N802" s="31"/>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row>
    <row r="803" spans="1:50" ht="14.25" customHeight="1" x14ac:dyDescent="0.25">
      <c r="A803" s="21"/>
      <c r="B803" s="21"/>
      <c r="C803" s="31"/>
      <c r="D803" s="31"/>
      <c r="E803" s="31"/>
      <c r="F803" s="31"/>
      <c r="G803" s="31"/>
      <c r="H803" s="31"/>
      <c r="I803" s="31"/>
      <c r="J803" s="31"/>
      <c r="K803" s="31"/>
      <c r="L803" s="31"/>
      <c r="M803" s="31"/>
      <c r="N803" s="31"/>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row>
    <row r="804" spans="1:50" ht="14.25" customHeight="1" x14ac:dyDescent="0.25">
      <c r="A804" s="21"/>
      <c r="B804" s="21"/>
      <c r="C804" s="31"/>
      <c r="D804" s="31"/>
      <c r="E804" s="31"/>
      <c r="F804" s="31"/>
      <c r="G804" s="31"/>
      <c r="H804" s="31"/>
      <c r="I804" s="31"/>
      <c r="J804" s="31"/>
      <c r="K804" s="31"/>
      <c r="L804" s="31"/>
      <c r="M804" s="31"/>
      <c r="N804" s="31"/>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row>
    <row r="805" spans="1:50" ht="14.25" customHeight="1" x14ac:dyDescent="0.25">
      <c r="A805" s="21"/>
      <c r="B805" s="21"/>
      <c r="C805" s="31"/>
      <c r="D805" s="31"/>
      <c r="E805" s="31"/>
      <c r="F805" s="31"/>
      <c r="G805" s="31"/>
      <c r="H805" s="31"/>
      <c r="I805" s="31"/>
      <c r="J805" s="31"/>
      <c r="K805" s="31"/>
      <c r="L805" s="31"/>
      <c r="M805" s="31"/>
      <c r="N805" s="31"/>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row>
    <row r="806" spans="1:50" ht="14.25" customHeight="1" x14ac:dyDescent="0.25">
      <c r="A806" s="21"/>
      <c r="B806" s="21"/>
      <c r="C806" s="31"/>
      <c r="D806" s="31"/>
      <c r="E806" s="31"/>
      <c r="F806" s="31"/>
      <c r="G806" s="31"/>
      <c r="H806" s="31"/>
      <c r="I806" s="31"/>
      <c r="J806" s="31"/>
      <c r="K806" s="31"/>
      <c r="L806" s="31"/>
      <c r="M806" s="31"/>
      <c r="N806" s="31"/>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row>
    <row r="807" spans="1:50" ht="14.25" customHeight="1" x14ac:dyDescent="0.25">
      <c r="A807" s="21"/>
      <c r="B807" s="21"/>
      <c r="C807" s="31"/>
      <c r="D807" s="31"/>
      <c r="E807" s="31"/>
      <c r="F807" s="31"/>
      <c r="G807" s="31"/>
      <c r="H807" s="31"/>
      <c r="I807" s="31"/>
      <c r="J807" s="31"/>
      <c r="K807" s="31"/>
      <c r="L807" s="31"/>
      <c r="M807" s="31"/>
      <c r="N807" s="31"/>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row>
    <row r="808" spans="1:50" ht="14.25" customHeight="1" x14ac:dyDescent="0.25">
      <c r="A808" s="21"/>
      <c r="B808" s="21"/>
      <c r="C808" s="31"/>
      <c r="D808" s="31"/>
      <c r="E808" s="31"/>
      <c r="F808" s="31"/>
      <c r="G808" s="31"/>
      <c r="H808" s="31"/>
      <c r="I808" s="31"/>
      <c r="J808" s="31"/>
      <c r="K808" s="31"/>
      <c r="L808" s="31"/>
      <c r="M808" s="31"/>
      <c r="N808" s="31"/>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row>
    <row r="809" spans="1:50" ht="14.25" customHeight="1" x14ac:dyDescent="0.25">
      <c r="A809" s="21"/>
      <c r="B809" s="21"/>
      <c r="C809" s="31"/>
      <c r="D809" s="31"/>
      <c r="E809" s="31"/>
      <c r="F809" s="31"/>
      <c r="G809" s="31"/>
      <c r="H809" s="31"/>
      <c r="I809" s="31"/>
      <c r="J809" s="31"/>
      <c r="K809" s="31"/>
      <c r="L809" s="31"/>
      <c r="M809" s="31"/>
      <c r="N809" s="31"/>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row>
    <row r="810" spans="1:50" ht="14.25" customHeight="1" x14ac:dyDescent="0.25">
      <c r="A810" s="21"/>
      <c r="B810" s="21"/>
      <c r="C810" s="31"/>
      <c r="D810" s="31"/>
      <c r="E810" s="31"/>
      <c r="F810" s="31"/>
      <c r="G810" s="31"/>
      <c r="H810" s="31"/>
      <c r="I810" s="31"/>
      <c r="J810" s="31"/>
      <c r="K810" s="31"/>
      <c r="L810" s="31"/>
      <c r="M810" s="31"/>
      <c r="N810" s="31"/>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row>
    <row r="811" spans="1:50" ht="14.25" customHeight="1" x14ac:dyDescent="0.25">
      <c r="A811" s="21"/>
      <c r="B811" s="21"/>
      <c r="C811" s="31"/>
      <c r="D811" s="31"/>
      <c r="E811" s="31"/>
      <c r="F811" s="31"/>
      <c r="G811" s="31"/>
      <c r="H811" s="31"/>
      <c r="I811" s="31"/>
      <c r="J811" s="31"/>
      <c r="K811" s="31"/>
      <c r="L811" s="31"/>
      <c r="M811" s="31"/>
      <c r="N811" s="31"/>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row>
    <row r="812" spans="1:50" ht="14.25" customHeight="1" x14ac:dyDescent="0.25">
      <c r="A812" s="21"/>
      <c r="B812" s="21"/>
      <c r="C812" s="31"/>
      <c r="D812" s="31"/>
      <c r="E812" s="31"/>
      <c r="F812" s="31"/>
      <c r="G812" s="31"/>
      <c r="H812" s="31"/>
      <c r="I812" s="31"/>
      <c r="J812" s="31"/>
      <c r="K812" s="31"/>
      <c r="L812" s="31"/>
      <c r="M812" s="31"/>
      <c r="N812" s="31"/>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row>
    <row r="813" spans="1:50" ht="14.25" customHeight="1" x14ac:dyDescent="0.25">
      <c r="A813" s="21"/>
      <c r="B813" s="21"/>
      <c r="C813" s="31"/>
      <c r="D813" s="31"/>
      <c r="E813" s="31"/>
      <c r="F813" s="31"/>
      <c r="G813" s="31"/>
      <c r="H813" s="31"/>
      <c r="I813" s="31"/>
      <c r="J813" s="31"/>
      <c r="K813" s="31"/>
      <c r="L813" s="31"/>
      <c r="M813" s="31"/>
      <c r="N813" s="31"/>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row>
    <row r="814" spans="1:50" ht="14.25" customHeight="1" x14ac:dyDescent="0.25">
      <c r="A814" s="21"/>
      <c r="B814" s="21"/>
      <c r="C814" s="31"/>
      <c r="D814" s="31"/>
      <c r="E814" s="31"/>
      <c r="F814" s="31"/>
      <c r="G814" s="31"/>
      <c r="H814" s="31"/>
      <c r="I814" s="31"/>
      <c r="J814" s="31"/>
      <c r="K814" s="31"/>
      <c r="L814" s="31"/>
      <c r="M814" s="31"/>
      <c r="N814" s="31"/>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row>
    <row r="815" spans="1:50" ht="14.25" customHeight="1" x14ac:dyDescent="0.25">
      <c r="A815" s="21"/>
      <c r="B815" s="21"/>
      <c r="C815" s="31"/>
      <c r="D815" s="31"/>
      <c r="E815" s="31"/>
      <c r="F815" s="31"/>
      <c r="G815" s="31"/>
      <c r="H815" s="31"/>
      <c r="I815" s="31"/>
      <c r="J815" s="31"/>
      <c r="K815" s="31"/>
      <c r="L815" s="31"/>
      <c r="M815" s="31"/>
      <c r="N815" s="31"/>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row>
    <row r="816" spans="1:50" ht="14.25" customHeight="1" x14ac:dyDescent="0.25">
      <c r="A816" s="21"/>
      <c r="B816" s="21"/>
      <c r="C816" s="31"/>
      <c r="D816" s="31"/>
      <c r="E816" s="31"/>
      <c r="F816" s="31"/>
      <c r="G816" s="31"/>
      <c r="H816" s="31"/>
      <c r="I816" s="31"/>
      <c r="J816" s="31"/>
      <c r="K816" s="31"/>
      <c r="L816" s="31"/>
      <c r="M816" s="31"/>
      <c r="N816" s="31"/>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row>
    <row r="817" spans="1:50" ht="14.25" customHeight="1" x14ac:dyDescent="0.25">
      <c r="A817" s="21"/>
      <c r="B817" s="21"/>
      <c r="C817" s="31"/>
      <c r="D817" s="31"/>
      <c r="E817" s="31"/>
      <c r="F817" s="31"/>
      <c r="G817" s="31"/>
      <c r="H817" s="31"/>
      <c r="I817" s="31"/>
      <c r="J817" s="31"/>
      <c r="K817" s="31"/>
      <c r="L817" s="31"/>
      <c r="M817" s="31"/>
      <c r="N817" s="31"/>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row>
    <row r="818" spans="1:50" ht="14.25" customHeight="1" x14ac:dyDescent="0.25">
      <c r="A818" s="21"/>
      <c r="B818" s="21"/>
      <c r="C818" s="31"/>
      <c r="D818" s="31"/>
      <c r="E818" s="31"/>
      <c r="F818" s="31"/>
      <c r="G818" s="31"/>
      <c r="H818" s="31"/>
      <c r="I818" s="31"/>
      <c r="J818" s="31"/>
      <c r="K818" s="31"/>
      <c r="L818" s="31"/>
      <c r="M818" s="31"/>
      <c r="N818" s="31"/>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row>
    <row r="819" spans="1:50" ht="14.25" customHeight="1" x14ac:dyDescent="0.25">
      <c r="A819" s="21"/>
      <c r="B819" s="21"/>
      <c r="C819" s="31"/>
      <c r="D819" s="31"/>
      <c r="E819" s="31"/>
      <c r="F819" s="31"/>
      <c r="G819" s="31"/>
      <c r="H819" s="31"/>
      <c r="I819" s="31"/>
      <c r="J819" s="31"/>
      <c r="K819" s="31"/>
      <c r="L819" s="31"/>
      <c r="M819" s="31"/>
      <c r="N819" s="31"/>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row>
    <row r="820" spans="1:50" ht="14.25" customHeight="1" x14ac:dyDescent="0.25">
      <c r="A820" s="21"/>
      <c r="B820" s="21"/>
      <c r="C820" s="31"/>
      <c r="D820" s="31"/>
      <c r="E820" s="31"/>
      <c r="F820" s="31"/>
      <c r="G820" s="31"/>
      <c r="H820" s="31"/>
      <c r="I820" s="31"/>
      <c r="J820" s="31"/>
      <c r="K820" s="31"/>
      <c r="L820" s="31"/>
      <c r="M820" s="31"/>
      <c r="N820" s="31"/>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row>
    <row r="821" spans="1:50" ht="14.25" customHeight="1" x14ac:dyDescent="0.25">
      <c r="A821" s="21"/>
      <c r="B821" s="21"/>
      <c r="C821" s="31"/>
      <c r="D821" s="31"/>
      <c r="E821" s="31"/>
      <c r="F821" s="31"/>
      <c r="G821" s="31"/>
      <c r="H821" s="31"/>
      <c r="I821" s="31"/>
      <c r="J821" s="31"/>
      <c r="K821" s="31"/>
      <c r="L821" s="31"/>
      <c r="M821" s="31"/>
      <c r="N821" s="31"/>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row>
    <row r="822" spans="1:50" ht="14.25" customHeight="1" x14ac:dyDescent="0.25">
      <c r="A822" s="21"/>
      <c r="B822" s="21"/>
      <c r="C822" s="31"/>
      <c r="D822" s="31"/>
      <c r="E822" s="31"/>
      <c r="F822" s="31"/>
      <c r="G822" s="31"/>
      <c r="H822" s="31"/>
      <c r="I822" s="31"/>
      <c r="J822" s="31"/>
      <c r="K822" s="31"/>
      <c r="L822" s="31"/>
      <c r="M822" s="31"/>
      <c r="N822" s="31"/>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row>
    <row r="823" spans="1:50" ht="14.25" customHeight="1" x14ac:dyDescent="0.25">
      <c r="A823" s="21"/>
      <c r="B823" s="21"/>
      <c r="C823" s="31"/>
      <c r="D823" s="31"/>
      <c r="E823" s="31"/>
      <c r="F823" s="31"/>
      <c r="G823" s="31"/>
      <c r="H823" s="31"/>
      <c r="I823" s="31"/>
      <c r="J823" s="31"/>
      <c r="K823" s="31"/>
      <c r="L823" s="31"/>
      <c r="M823" s="31"/>
      <c r="N823" s="31"/>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row>
    <row r="824" spans="1:50" ht="14.25" customHeight="1" x14ac:dyDescent="0.25">
      <c r="A824" s="21"/>
      <c r="B824" s="21"/>
      <c r="C824" s="31"/>
      <c r="D824" s="31"/>
      <c r="E824" s="31"/>
      <c r="F824" s="31"/>
      <c r="G824" s="31"/>
      <c r="H824" s="31"/>
      <c r="I824" s="31"/>
      <c r="J824" s="31"/>
      <c r="K824" s="31"/>
      <c r="L824" s="31"/>
      <c r="M824" s="31"/>
      <c r="N824" s="31"/>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row>
    <row r="825" spans="1:50" ht="14.25" customHeight="1" x14ac:dyDescent="0.25">
      <c r="A825" s="21"/>
      <c r="B825" s="21"/>
      <c r="C825" s="31"/>
      <c r="D825" s="31"/>
      <c r="E825" s="31"/>
      <c r="F825" s="31"/>
      <c r="G825" s="31"/>
      <c r="H825" s="31"/>
      <c r="I825" s="31"/>
      <c r="J825" s="31"/>
      <c r="K825" s="31"/>
      <c r="L825" s="31"/>
      <c r="M825" s="31"/>
      <c r="N825" s="31"/>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row>
    <row r="826" spans="1:50" ht="14.25" customHeight="1" x14ac:dyDescent="0.25">
      <c r="A826" s="21"/>
      <c r="B826" s="21"/>
      <c r="C826" s="31"/>
      <c r="D826" s="31"/>
      <c r="E826" s="31"/>
      <c r="F826" s="31"/>
      <c r="G826" s="31"/>
      <c r="H826" s="31"/>
      <c r="I826" s="31"/>
      <c r="J826" s="31"/>
      <c r="K826" s="31"/>
      <c r="L826" s="31"/>
      <c r="M826" s="31"/>
      <c r="N826" s="31"/>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row>
    <row r="827" spans="1:50" ht="14.25" customHeight="1" x14ac:dyDescent="0.25">
      <c r="A827" s="21"/>
      <c r="B827" s="21"/>
      <c r="C827" s="31"/>
      <c r="D827" s="31"/>
      <c r="E827" s="31"/>
      <c r="F827" s="31"/>
      <c r="G827" s="31"/>
      <c r="H827" s="31"/>
      <c r="I827" s="31"/>
      <c r="J827" s="31"/>
      <c r="K827" s="31"/>
      <c r="L827" s="31"/>
      <c r="M827" s="31"/>
      <c r="N827" s="31"/>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row>
    <row r="828" spans="1:50" ht="14.25" customHeight="1" x14ac:dyDescent="0.25">
      <c r="A828" s="21"/>
      <c r="B828" s="21"/>
      <c r="C828" s="31"/>
      <c r="D828" s="31"/>
      <c r="E828" s="31"/>
      <c r="F828" s="31"/>
      <c r="G828" s="31"/>
      <c r="H828" s="31"/>
      <c r="I828" s="31"/>
      <c r="J828" s="31"/>
      <c r="K828" s="31"/>
      <c r="L828" s="31"/>
      <c r="M828" s="31"/>
      <c r="N828" s="31"/>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row>
    <row r="829" spans="1:50" ht="14.25" customHeight="1" x14ac:dyDescent="0.25">
      <c r="A829" s="21"/>
      <c r="B829" s="21"/>
      <c r="C829" s="31"/>
      <c r="D829" s="31"/>
      <c r="E829" s="31"/>
      <c r="F829" s="31"/>
      <c r="G829" s="31"/>
      <c r="H829" s="31"/>
      <c r="I829" s="31"/>
      <c r="J829" s="31"/>
      <c r="K829" s="31"/>
      <c r="L829" s="31"/>
      <c r="M829" s="31"/>
      <c r="N829" s="31"/>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row>
    <row r="830" spans="1:50" ht="14.25" customHeight="1" x14ac:dyDescent="0.25">
      <c r="A830" s="21"/>
      <c r="B830" s="21"/>
      <c r="C830" s="31"/>
      <c r="D830" s="31"/>
      <c r="E830" s="31"/>
      <c r="F830" s="31"/>
      <c r="G830" s="31"/>
      <c r="H830" s="31"/>
      <c r="I830" s="31"/>
      <c r="J830" s="31"/>
      <c r="K830" s="31"/>
      <c r="L830" s="31"/>
      <c r="M830" s="31"/>
      <c r="N830" s="31"/>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row>
    <row r="831" spans="1:50" ht="14.25" customHeight="1" x14ac:dyDescent="0.25">
      <c r="A831" s="21"/>
      <c r="B831" s="21"/>
      <c r="C831" s="31"/>
      <c r="D831" s="31"/>
      <c r="E831" s="31"/>
      <c r="F831" s="31"/>
      <c r="G831" s="31"/>
      <c r="H831" s="31"/>
      <c r="I831" s="31"/>
      <c r="J831" s="31"/>
      <c r="K831" s="31"/>
      <c r="L831" s="31"/>
      <c r="M831" s="31"/>
      <c r="N831" s="31"/>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row>
    <row r="832" spans="1:50" ht="14.25" customHeight="1" x14ac:dyDescent="0.25">
      <c r="A832" s="21"/>
      <c r="B832" s="21"/>
      <c r="C832" s="31"/>
      <c r="D832" s="31"/>
      <c r="E832" s="31"/>
      <c r="F832" s="31"/>
      <c r="G832" s="31"/>
      <c r="H832" s="31"/>
      <c r="I832" s="31"/>
      <c r="J832" s="31"/>
      <c r="K832" s="31"/>
      <c r="L832" s="31"/>
      <c r="M832" s="31"/>
      <c r="N832" s="31"/>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row>
    <row r="833" spans="1:50" ht="14.25" customHeight="1" x14ac:dyDescent="0.25">
      <c r="A833" s="21"/>
      <c r="B833" s="21"/>
      <c r="C833" s="31"/>
      <c r="D833" s="31"/>
      <c r="E833" s="31"/>
      <c r="F833" s="31"/>
      <c r="G833" s="31"/>
      <c r="H833" s="31"/>
      <c r="I833" s="31"/>
      <c r="J833" s="31"/>
      <c r="K833" s="31"/>
      <c r="L833" s="31"/>
      <c r="M833" s="31"/>
      <c r="N833" s="31"/>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row>
    <row r="834" spans="1:50" ht="14.25" customHeight="1" x14ac:dyDescent="0.25">
      <c r="A834" s="21"/>
      <c r="B834" s="21"/>
      <c r="C834" s="31"/>
      <c r="D834" s="31"/>
      <c r="E834" s="31"/>
      <c r="F834" s="31"/>
      <c r="G834" s="31"/>
      <c r="H834" s="31"/>
      <c r="I834" s="31"/>
      <c r="J834" s="31"/>
      <c r="K834" s="31"/>
      <c r="L834" s="31"/>
      <c r="M834" s="31"/>
      <c r="N834" s="31"/>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row>
    <row r="835" spans="1:50" ht="14.25" customHeight="1" x14ac:dyDescent="0.25">
      <c r="A835" s="21"/>
      <c r="B835" s="21"/>
      <c r="C835" s="31"/>
      <c r="D835" s="31"/>
      <c r="E835" s="31"/>
      <c r="F835" s="31"/>
      <c r="G835" s="31"/>
      <c r="H835" s="31"/>
      <c r="I835" s="31"/>
      <c r="J835" s="31"/>
      <c r="K835" s="31"/>
      <c r="L835" s="31"/>
      <c r="M835" s="31"/>
      <c r="N835" s="31"/>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row>
    <row r="836" spans="1:50" ht="14.25" customHeight="1" x14ac:dyDescent="0.25">
      <c r="A836" s="21"/>
      <c r="B836" s="21"/>
      <c r="C836" s="31"/>
      <c r="D836" s="31"/>
      <c r="E836" s="31"/>
      <c r="F836" s="31"/>
      <c r="G836" s="31"/>
      <c r="H836" s="31"/>
      <c r="I836" s="31"/>
      <c r="J836" s="31"/>
      <c r="K836" s="31"/>
      <c r="L836" s="31"/>
      <c r="M836" s="31"/>
      <c r="N836" s="31"/>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row>
    <row r="837" spans="1:50" ht="14.25" customHeight="1" x14ac:dyDescent="0.25">
      <c r="A837" s="21"/>
      <c r="B837" s="21"/>
      <c r="C837" s="31"/>
      <c r="D837" s="31"/>
      <c r="E837" s="31"/>
      <c r="F837" s="31"/>
      <c r="G837" s="31"/>
      <c r="H837" s="31"/>
      <c r="I837" s="31"/>
      <c r="J837" s="31"/>
      <c r="K837" s="31"/>
      <c r="L837" s="31"/>
      <c r="M837" s="31"/>
      <c r="N837" s="31"/>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row>
    <row r="838" spans="1:50" ht="14.25" customHeight="1" x14ac:dyDescent="0.25">
      <c r="A838" s="21"/>
      <c r="B838" s="21"/>
      <c r="C838" s="31"/>
      <c r="D838" s="31"/>
      <c r="E838" s="31"/>
      <c r="F838" s="31"/>
      <c r="G838" s="31"/>
      <c r="H838" s="31"/>
      <c r="I838" s="31"/>
      <c r="J838" s="31"/>
      <c r="K838" s="31"/>
      <c r="L838" s="31"/>
      <c r="M838" s="31"/>
      <c r="N838" s="31"/>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row>
    <row r="839" spans="1:50" ht="14.25" customHeight="1" x14ac:dyDescent="0.25">
      <c r="A839" s="21"/>
      <c r="B839" s="21"/>
      <c r="C839" s="31"/>
      <c r="D839" s="31"/>
      <c r="E839" s="31"/>
      <c r="F839" s="31"/>
      <c r="G839" s="31"/>
      <c r="H839" s="31"/>
      <c r="I839" s="31"/>
      <c r="J839" s="31"/>
      <c r="K839" s="31"/>
      <c r="L839" s="31"/>
      <c r="M839" s="31"/>
      <c r="N839" s="31"/>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row>
    <row r="840" spans="1:50" ht="14.25" customHeight="1" x14ac:dyDescent="0.25">
      <c r="A840" s="21"/>
      <c r="B840" s="21"/>
      <c r="C840" s="31"/>
      <c r="D840" s="31"/>
      <c r="E840" s="31"/>
      <c r="F840" s="31"/>
      <c r="G840" s="31"/>
      <c r="H840" s="31"/>
      <c r="I840" s="31"/>
      <c r="J840" s="31"/>
      <c r="K840" s="31"/>
      <c r="L840" s="31"/>
      <c r="M840" s="31"/>
      <c r="N840" s="31"/>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row>
    <row r="841" spans="1:50" ht="14.25" customHeight="1" x14ac:dyDescent="0.25">
      <c r="A841" s="21"/>
      <c r="B841" s="21"/>
      <c r="C841" s="31"/>
      <c r="D841" s="31"/>
      <c r="E841" s="31"/>
      <c r="F841" s="31"/>
      <c r="G841" s="31"/>
      <c r="H841" s="31"/>
      <c r="I841" s="31"/>
      <c r="J841" s="31"/>
      <c r="K841" s="31"/>
      <c r="L841" s="31"/>
      <c r="M841" s="31"/>
      <c r="N841" s="31"/>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row>
    <row r="842" spans="1:50" ht="14.25" customHeight="1" x14ac:dyDescent="0.25">
      <c r="A842" s="21"/>
      <c r="B842" s="21"/>
      <c r="C842" s="31"/>
      <c r="D842" s="31"/>
      <c r="E842" s="31"/>
      <c r="F842" s="31"/>
      <c r="G842" s="31"/>
      <c r="H842" s="31"/>
      <c r="I842" s="31"/>
      <c r="J842" s="31"/>
      <c r="K842" s="31"/>
      <c r="L842" s="31"/>
      <c r="M842" s="31"/>
      <c r="N842" s="31"/>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row>
    <row r="843" spans="1:50" ht="14.25" customHeight="1" x14ac:dyDescent="0.25">
      <c r="A843" s="21"/>
      <c r="B843" s="21"/>
      <c r="C843" s="31"/>
      <c r="D843" s="31"/>
      <c r="E843" s="31"/>
      <c r="F843" s="31"/>
      <c r="G843" s="31"/>
      <c r="H843" s="31"/>
      <c r="I843" s="31"/>
      <c r="J843" s="31"/>
      <c r="K843" s="31"/>
      <c r="L843" s="31"/>
      <c r="M843" s="31"/>
      <c r="N843" s="31"/>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row>
    <row r="844" spans="1:50" ht="14.25" customHeight="1" x14ac:dyDescent="0.25">
      <c r="A844" s="21"/>
      <c r="B844" s="21"/>
      <c r="C844" s="31"/>
      <c r="D844" s="31"/>
      <c r="E844" s="31"/>
      <c r="F844" s="31"/>
      <c r="G844" s="31"/>
      <c r="H844" s="31"/>
      <c r="I844" s="31"/>
      <c r="J844" s="31"/>
      <c r="K844" s="31"/>
      <c r="L844" s="31"/>
      <c r="M844" s="31"/>
      <c r="N844" s="31"/>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row>
    <row r="845" spans="1:50" ht="14.25" customHeight="1" x14ac:dyDescent="0.25">
      <c r="A845" s="21"/>
      <c r="B845" s="21"/>
      <c r="C845" s="31"/>
      <c r="D845" s="31"/>
      <c r="E845" s="31"/>
      <c r="F845" s="31"/>
      <c r="G845" s="31"/>
      <c r="H845" s="31"/>
      <c r="I845" s="31"/>
      <c r="J845" s="31"/>
      <c r="K845" s="31"/>
      <c r="L845" s="31"/>
      <c r="M845" s="31"/>
      <c r="N845" s="31"/>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row>
    <row r="846" spans="1:50" ht="14.25" customHeight="1" x14ac:dyDescent="0.25">
      <c r="A846" s="21"/>
      <c r="B846" s="21"/>
      <c r="C846" s="31"/>
      <c r="D846" s="31"/>
      <c r="E846" s="31"/>
      <c r="F846" s="31"/>
      <c r="G846" s="31"/>
      <c r="H846" s="31"/>
      <c r="I846" s="31"/>
      <c r="J846" s="31"/>
      <c r="K846" s="31"/>
      <c r="L846" s="31"/>
      <c r="M846" s="31"/>
      <c r="N846" s="31"/>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row>
    <row r="847" spans="1:50" ht="14.25" customHeight="1" x14ac:dyDescent="0.25">
      <c r="A847" s="21"/>
      <c r="B847" s="21"/>
      <c r="C847" s="31"/>
      <c r="D847" s="31"/>
      <c r="E847" s="31"/>
      <c r="F847" s="31"/>
      <c r="G847" s="31"/>
      <c r="H847" s="31"/>
      <c r="I847" s="31"/>
      <c r="J847" s="31"/>
      <c r="K847" s="31"/>
      <c r="L847" s="31"/>
      <c r="M847" s="31"/>
      <c r="N847" s="31"/>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row>
    <row r="848" spans="1:50" ht="14.25" customHeight="1" x14ac:dyDescent="0.25">
      <c r="A848" s="21"/>
      <c r="B848" s="21"/>
      <c r="C848" s="31"/>
      <c r="D848" s="31"/>
      <c r="E848" s="31"/>
      <c r="F848" s="31"/>
      <c r="G848" s="31"/>
      <c r="H848" s="31"/>
      <c r="I848" s="31"/>
      <c r="J848" s="31"/>
      <c r="K848" s="31"/>
      <c r="L848" s="31"/>
      <c r="M848" s="31"/>
      <c r="N848" s="31"/>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row>
    <row r="849" spans="1:50" ht="14.25" customHeight="1" x14ac:dyDescent="0.25">
      <c r="A849" s="21"/>
      <c r="B849" s="21"/>
      <c r="C849" s="31"/>
      <c r="D849" s="31"/>
      <c r="E849" s="31"/>
      <c r="F849" s="31"/>
      <c r="G849" s="31"/>
      <c r="H849" s="31"/>
      <c r="I849" s="31"/>
      <c r="J849" s="31"/>
      <c r="K849" s="31"/>
      <c r="L849" s="31"/>
      <c r="M849" s="31"/>
      <c r="N849" s="31"/>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row>
    <row r="850" spans="1:50" ht="14.25" customHeight="1" x14ac:dyDescent="0.25">
      <c r="A850" s="21"/>
      <c r="B850" s="21"/>
      <c r="C850" s="31"/>
      <c r="D850" s="31"/>
      <c r="E850" s="31"/>
      <c r="F850" s="31"/>
      <c r="G850" s="31"/>
      <c r="H850" s="31"/>
      <c r="I850" s="31"/>
      <c r="J850" s="31"/>
      <c r="K850" s="31"/>
      <c r="L850" s="31"/>
      <c r="M850" s="31"/>
      <c r="N850" s="31"/>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row>
    <row r="851" spans="1:50" ht="14.25" customHeight="1" x14ac:dyDescent="0.25">
      <c r="A851" s="21"/>
      <c r="B851" s="21"/>
      <c r="C851" s="31"/>
      <c r="D851" s="31"/>
      <c r="E851" s="31"/>
      <c r="F851" s="31"/>
      <c r="G851" s="31"/>
      <c r="H851" s="31"/>
      <c r="I851" s="31"/>
      <c r="J851" s="31"/>
      <c r="K851" s="31"/>
      <c r="L851" s="31"/>
      <c r="M851" s="31"/>
      <c r="N851" s="31"/>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row>
    <row r="852" spans="1:50" ht="14.25" customHeight="1" x14ac:dyDescent="0.25">
      <c r="A852" s="21"/>
      <c r="B852" s="21"/>
      <c r="C852" s="31"/>
      <c r="D852" s="31"/>
      <c r="E852" s="31"/>
      <c r="F852" s="31"/>
      <c r="G852" s="31"/>
      <c r="H852" s="31"/>
      <c r="I852" s="31"/>
      <c r="J852" s="31"/>
      <c r="K852" s="31"/>
      <c r="L852" s="31"/>
      <c r="M852" s="31"/>
      <c r="N852" s="31"/>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row>
    <row r="853" spans="1:50" ht="14.25" customHeight="1" x14ac:dyDescent="0.25">
      <c r="A853" s="21"/>
      <c r="B853" s="21"/>
      <c r="C853" s="31"/>
      <c r="D853" s="31"/>
      <c r="E853" s="31"/>
      <c r="F853" s="31"/>
      <c r="G853" s="31"/>
      <c r="H853" s="31"/>
      <c r="I853" s="31"/>
      <c r="J853" s="31"/>
      <c r="K853" s="31"/>
      <c r="L853" s="31"/>
      <c r="M853" s="31"/>
      <c r="N853" s="31"/>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row>
    <row r="854" spans="1:50" ht="14.25" customHeight="1" x14ac:dyDescent="0.25">
      <c r="A854" s="21"/>
      <c r="B854" s="21"/>
      <c r="C854" s="31"/>
      <c r="D854" s="31"/>
      <c r="E854" s="31"/>
      <c r="F854" s="31"/>
      <c r="G854" s="31"/>
      <c r="H854" s="31"/>
      <c r="I854" s="31"/>
      <c r="J854" s="31"/>
      <c r="K854" s="31"/>
      <c r="L854" s="31"/>
      <c r="M854" s="31"/>
      <c r="N854" s="31"/>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row>
    <row r="855" spans="1:50" ht="14.25" customHeight="1" x14ac:dyDescent="0.25">
      <c r="A855" s="21"/>
      <c r="B855" s="21"/>
      <c r="C855" s="31"/>
      <c r="D855" s="31"/>
      <c r="E855" s="31"/>
      <c r="F855" s="31"/>
      <c r="G855" s="31"/>
      <c r="H855" s="31"/>
      <c r="I855" s="31"/>
      <c r="J855" s="31"/>
      <c r="K855" s="31"/>
      <c r="L855" s="31"/>
      <c r="M855" s="31"/>
      <c r="N855" s="31"/>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row>
    <row r="856" spans="1:50" ht="14.25" customHeight="1" x14ac:dyDescent="0.25">
      <c r="A856" s="21"/>
      <c r="B856" s="21"/>
      <c r="C856" s="31"/>
      <c r="D856" s="31"/>
      <c r="E856" s="31"/>
      <c r="F856" s="31"/>
      <c r="G856" s="31"/>
      <c r="H856" s="31"/>
      <c r="I856" s="31"/>
      <c r="J856" s="31"/>
      <c r="K856" s="31"/>
      <c r="L856" s="31"/>
      <c r="M856" s="31"/>
      <c r="N856" s="31"/>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row>
    <row r="857" spans="1:50" ht="14.25" customHeight="1" x14ac:dyDescent="0.25">
      <c r="A857" s="21"/>
      <c r="B857" s="21"/>
      <c r="C857" s="31"/>
      <c r="D857" s="31"/>
      <c r="E857" s="31"/>
      <c r="F857" s="31"/>
      <c r="G857" s="31"/>
      <c r="H857" s="31"/>
      <c r="I857" s="31"/>
      <c r="J857" s="31"/>
      <c r="K857" s="31"/>
      <c r="L857" s="31"/>
      <c r="M857" s="31"/>
      <c r="N857" s="31"/>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row>
    <row r="858" spans="1:50" ht="14.25" customHeight="1" x14ac:dyDescent="0.25">
      <c r="A858" s="21"/>
      <c r="B858" s="21"/>
      <c r="C858" s="31"/>
      <c r="D858" s="31"/>
      <c r="E858" s="31"/>
      <c r="F858" s="31"/>
      <c r="G858" s="31"/>
      <c r="H858" s="31"/>
      <c r="I858" s="31"/>
      <c r="J858" s="31"/>
      <c r="K858" s="31"/>
      <c r="L858" s="31"/>
      <c r="M858" s="31"/>
      <c r="N858" s="31"/>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row>
    <row r="859" spans="1:50" ht="14.25" customHeight="1" x14ac:dyDescent="0.25">
      <c r="A859" s="21"/>
      <c r="B859" s="21"/>
      <c r="C859" s="31"/>
      <c r="D859" s="31"/>
      <c r="E859" s="31"/>
      <c r="F859" s="31"/>
      <c r="G859" s="31"/>
      <c r="H859" s="31"/>
      <c r="I859" s="31"/>
      <c r="J859" s="31"/>
      <c r="K859" s="31"/>
      <c r="L859" s="31"/>
      <c r="M859" s="31"/>
      <c r="N859" s="31"/>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row>
    <row r="860" spans="1:50" ht="14.25" customHeight="1" x14ac:dyDescent="0.25">
      <c r="A860" s="21"/>
      <c r="B860" s="21"/>
      <c r="C860" s="31"/>
      <c r="D860" s="31"/>
      <c r="E860" s="31"/>
      <c r="F860" s="31"/>
      <c r="G860" s="31"/>
      <c r="H860" s="31"/>
      <c r="I860" s="31"/>
      <c r="J860" s="31"/>
      <c r="K860" s="31"/>
      <c r="L860" s="31"/>
      <c r="M860" s="31"/>
      <c r="N860" s="31"/>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row>
    <row r="861" spans="1:50" ht="14.25" customHeight="1" x14ac:dyDescent="0.25">
      <c r="A861" s="21"/>
      <c r="B861" s="21"/>
      <c r="C861" s="31"/>
      <c r="D861" s="31"/>
      <c r="E861" s="31"/>
      <c r="F861" s="31"/>
      <c r="G861" s="31"/>
      <c r="H861" s="31"/>
      <c r="I861" s="31"/>
      <c r="J861" s="31"/>
      <c r="K861" s="31"/>
      <c r="L861" s="31"/>
      <c r="M861" s="31"/>
      <c r="N861" s="31"/>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row>
    <row r="862" spans="1:50" ht="14.25" customHeight="1" x14ac:dyDescent="0.25">
      <c r="A862" s="21"/>
      <c r="B862" s="21"/>
      <c r="C862" s="31"/>
      <c r="D862" s="31"/>
      <c r="E862" s="31"/>
      <c r="F862" s="31"/>
      <c r="G862" s="31"/>
      <c r="H862" s="31"/>
      <c r="I862" s="31"/>
      <c r="J862" s="31"/>
      <c r="K862" s="31"/>
      <c r="L862" s="31"/>
      <c r="M862" s="31"/>
      <c r="N862" s="31"/>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row>
    <row r="863" spans="1:50" ht="14.25" customHeight="1" x14ac:dyDescent="0.25">
      <c r="A863" s="21"/>
      <c r="B863" s="21"/>
      <c r="C863" s="31"/>
      <c r="D863" s="31"/>
      <c r="E863" s="31"/>
      <c r="F863" s="31"/>
      <c r="G863" s="31"/>
      <c r="H863" s="31"/>
      <c r="I863" s="31"/>
      <c r="J863" s="31"/>
      <c r="K863" s="31"/>
      <c r="L863" s="31"/>
      <c r="M863" s="31"/>
      <c r="N863" s="31"/>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row>
    <row r="864" spans="1:50" ht="14.25" customHeight="1" x14ac:dyDescent="0.25">
      <c r="A864" s="21"/>
      <c r="B864" s="21"/>
      <c r="C864" s="31"/>
      <c r="D864" s="31"/>
      <c r="E864" s="31"/>
      <c r="F864" s="31"/>
      <c r="G864" s="31"/>
      <c r="H864" s="31"/>
      <c r="I864" s="31"/>
      <c r="J864" s="31"/>
      <c r="K864" s="31"/>
      <c r="L864" s="31"/>
      <c r="M864" s="31"/>
      <c r="N864" s="31"/>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row>
    <row r="865" spans="1:50" ht="14.25" customHeight="1" x14ac:dyDescent="0.25">
      <c r="A865" s="21"/>
      <c r="B865" s="21"/>
      <c r="C865" s="31"/>
      <c r="D865" s="31"/>
      <c r="E865" s="31"/>
      <c r="F865" s="31"/>
      <c r="G865" s="31"/>
      <c r="H865" s="31"/>
      <c r="I865" s="31"/>
      <c r="J865" s="31"/>
      <c r="K865" s="31"/>
      <c r="L865" s="31"/>
      <c r="M865" s="31"/>
      <c r="N865" s="31"/>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row>
    <row r="866" spans="1:50" ht="14.25" customHeight="1" x14ac:dyDescent="0.25">
      <c r="A866" s="21"/>
      <c r="B866" s="21"/>
      <c r="C866" s="31"/>
      <c r="D866" s="31"/>
      <c r="E866" s="31"/>
      <c r="F866" s="31"/>
      <c r="G866" s="31"/>
      <c r="H866" s="31"/>
      <c r="I866" s="31"/>
      <c r="J866" s="31"/>
      <c r="K866" s="31"/>
      <c r="L866" s="31"/>
      <c r="M866" s="31"/>
      <c r="N866" s="31"/>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row>
    <row r="867" spans="1:50" ht="14.25" customHeight="1" x14ac:dyDescent="0.25">
      <c r="A867" s="21"/>
      <c r="B867" s="21"/>
      <c r="C867" s="31"/>
      <c r="D867" s="31"/>
      <c r="E867" s="31"/>
      <c r="F867" s="31"/>
      <c r="G867" s="31"/>
      <c r="H867" s="31"/>
      <c r="I867" s="31"/>
      <c r="J867" s="31"/>
      <c r="K867" s="31"/>
      <c r="L867" s="31"/>
      <c r="M867" s="31"/>
      <c r="N867" s="31"/>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row>
    <row r="868" spans="1:50" ht="14.25" customHeight="1" x14ac:dyDescent="0.25">
      <c r="A868" s="21"/>
      <c r="B868" s="21"/>
      <c r="C868" s="31"/>
      <c r="D868" s="31"/>
      <c r="E868" s="31"/>
      <c r="F868" s="31"/>
      <c r="G868" s="31"/>
      <c r="H868" s="31"/>
      <c r="I868" s="31"/>
      <c r="J868" s="31"/>
      <c r="K868" s="31"/>
      <c r="L868" s="31"/>
      <c r="M868" s="31"/>
      <c r="N868" s="31"/>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row>
    <row r="869" spans="1:50" ht="14.25" customHeight="1" x14ac:dyDescent="0.25">
      <c r="A869" s="21"/>
      <c r="B869" s="21"/>
      <c r="C869" s="31"/>
      <c r="D869" s="31"/>
      <c r="E869" s="31"/>
      <c r="F869" s="31"/>
      <c r="G869" s="31"/>
      <c r="H869" s="31"/>
      <c r="I869" s="31"/>
      <c r="J869" s="31"/>
      <c r="K869" s="31"/>
      <c r="L869" s="31"/>
      <c r="M869" s="31"/>
      <c r="N869" s="31"/>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row>
    <row r="870" spans="1:50" ht="14.25" customHeight="1" x14ac:dyDescent="0.25">
      <c r="A870" s="21"/>
      <c r="B870" s="21"/>
      <c r="C870" s="31"/>
      <c r="D870" s="31"/>
      <c r="E870" s="31"/>
      <c r="F870" s="31"/>
      <c r="G870" s="31"/>
      <c r="H870" s="31"/>
      <c r="I870" s="31"/>
      <c r="J870" s="31"/>
      <c r="K870" s="31"/>
      <c r="L870" s="31"/>
      <c r="M870" s="31"/>
      <c r="N870" s="31"/>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row>
    <row r="871" spans="1:50" ht="14.25" customHeight="1" x14ac:dyDescent="0.25">
      <c r="A871" s="21"/>
      <c r="B871" s="21"/>
      <c r="C871" s="31"/>
      <c r="D871" s="31"/>
      <c r="E871" s="31"/>
      <c r="F871" s="31"/>
      <c r="G871" s="31"/>
      <c r="H871" s="31"/>
      <c r="I871" s="31"/>
      <c r="J871" s="31"/>
      <c r="K871" s="31"/>
      <c r="L871" s="31"/>
      <c r="M871" s="31"/>
      <c r="N871" s="31"/>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row>
    <row r="872" spans="1:50" ht="14.25" customHeight="1" x14ac:dyDescent="0.25">
      <c r="A872" s="21"/>
      <c r="B872" s="21"/>
      <c r="C872" s="31"/>
      <c r="D872" s="31"/>
      <c r="E872" s="31"/>
      <c r="F872" s="31"/>
      <c r="G872" s="31"/>
      <c r="H872" s="31"/>
      <c r="I872" s="31"/>
      <c r="J872" s="31"/>
      <c r="K872" s="31"/>
      <c r="L872" s="31"/>
      <c r="M872" s="31"/>
      <c r="N872" s="31"/>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row>
    <row r="873" spans="1:50" ht="14.25" customHeight="1" x14ac:dyDescent="0.25">
      <c r="A873" s="21"/>
      <c r="B873" s="21"/>
      <c r="C873" s="31"/>
      <c r="D873" s="31"/>
      <c r="E873" s="31"/>
      <c r="F873" s="31"/>
      <c r="G873" s="31"/>
      <c r="H873" s="31"/>
      <c r="I873" s="31"/>
      <c r="J873" s="31"/>
      <c r="K873" s="31"/>
      <c r="L873" s="31"/>
      <c r="M873" s="31"/>
      <c r="N873" s="31"/>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row>
    <row r="874" spans="1:50" ht="14.25" customHeight="1" x14ac:dyDescent="0.25">
      <c r="A874" s="21"/>
      <c r="B874" s="21"/>
      <c r="C874" s="31"/>
      <c r="D874" s="31"/>
      <c r="E874" s="31"/>
      <c r="F874" s="31"/>
      <c r="G874" s="31"/>
      <c r="H874" s="31"/>
      <c r="I874" s="31"/>
      <c r="J874" s="31"/>
      <c r="K874" s="31"/>
      <c r="L874" s="31"/>
      <c r="M874" s="31"/>
      <c r="N874" s="31"/>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row>
    <row r="875" spans="1:50" ht="14.25" customHeight="1" x14ac:dyDescent="0.25">
      <c r="A875" s="21"/>
      <c r="B875" s="21"/>
      <c r="C875" s="31"/>
      <c r="D875" s="31"/>
      <c r="E875" s="31"/>
      <c r="F875" s="31"/>
      <c r="G875" s="31"/>
      <c r="H875" s="31"/>
      <c r="I875" s="31"/>
      <c r="J875" s="31"/>
      <c r="K875" s="31"/>
      <c r="L875" s="31"/>
      <c r="M875" s="31"/>
      <c r="N875" s="31"/>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row>
    <row r="876" spans="1:50" ht="14.25" customHeight="1" x14ac:dyDescent="0.25">
      <c r="A876" s="21"/>
      <c r="B876" s="21"/>
      <c r="C876" s="31"/>
      <c r="D876" s="31"/>
      <c r="E876" s="31"/>
      <c r="F876" s="31"/>
      <c r="G876" s="31"/>
      <c r="H876" s="31"/>
      <c r="I876" s="31"/>
      <c r="J876" s="31"/>
      <c r="K876" s="31"/>
      <c r="L876" s="31"/>
      <c r="M876" s="31"/>
      <c r="N876" s="31"/>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row>
    <row r="877" spans="1:50" ht="14.25" customHeight="1" x14ac:dyDescent="0.25">
      <c r="A877" s="21"/>
      <c r="B877" s="21"/>
      <c r="C877" s="31"/>
      <c r="D877" s="31"/>
      <c r="E877" s="31"/>
      <c r="F877" s="31"/>
      <c r="G877" s="31"/>
      <c r="H877" s="31"/>
      <c r="I877" s="31"/>
      <c r="J877" s="31"/>
      <c r="K877" s="31"/>
      <c r="L877" s="31"/>
      <c r="M877" s="31"/>
      <c r="N877" s="31"/>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row>
    <row r="878" spans="1:50" ht="14.25" customHeight="1" x14ac:dyDescent="0.25">
      <c r="A878" s="21"/>
      <c r="B878" s="21"/>
      <c r="C878" s="31"/>
      <c r="D878" s="31"/>
      <c r="E878" s="31"/>
      <c r="F878" s="31"/>
      <c r="G878" s="31"/>
      <c r="H878" s="31"/>
      <c r="I878" s="31"/>
      <c r="J878" s="31"/>
      <c r="K878" s="31"/>
      <c r="L878" s="31"/>
      <c r="M878" s="31"/>
      <c r="N878" s="31"/>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row>
    <row r="879" spans="1:50" ht="14.25" customHeight="1" x14ac:dyDescent="0.25">
      <c r="A879" s="21"/>
      <c r="B879" s="21"/>
      <c r="C879" s="31"/>
      <c r="D879" s="31"/>
      <c r="E879" s="31"/>
      <c r="F879" s="31"/>
      <c r="G879" s="31"/>
      <c r="H879" s="31"/>
      <c r="I879" s="31"/>
      <c r="J879" s="31"/>
      <c r="K879" s="31"/>
      <c r="L879" s="31"/>
      <c r="M879" s="31"/>
      <c r="N879" s="31"/>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row>
    <row r="880" spans="1:50" ht="14.25" customHeight="1" x14ac:dyDescent="0.25">
      <c r="A880" s="21"/>
      <c r="B880" s="21"/>
      <c r="C880" s="31"/>
      <c r="D880" s="31"/>
      <c r="E880" s="31"/>
      <c r="F880" s="31"/>
      <c r="G880" s="31"/>
      <c r="H880" s="31"/>
      <c r="I880" s="31"/>
      <c r="J880" s="31"/>
      <c r="K880" s="31"/>
      <c r="L880" s="31"/>
      <c r="M880" s="31"/>
      <c r="N880" s="31"/>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row>
    <row r="881" spans="1:50" ht="14.25" customHeight="1" x14ac:dyDescent="0.25">
      <c r="A881" s="21"/>
      <c r="B881" s="21"/>
      <c r="C881" s="31"/>
      <c r="D881" s="31"/>
      <c r="E881" s="31"/>
      <c r="F881" s="31"/>
      <c r="G881" s="31"/>
      <c r="H881" s="31"/>
      <c r="I881" s="31"/>
      <c r="J881" s="31"/>
      <c r="K881" s="31"/>
      <c r="L881" s="31"/>
      <c r="M881" s="31"/>
      <c r="N881" s="31"/>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row>
    <row r="882" spans="1:50" ht="14.25" customHeight="1" x14ac:dyDescent="0.25">
      <c r="A882" s="21"/>
      <c r="B882" s="21"/>
      <c r="C882" s="31"/>
      <c r="D882" s="31"/>
      <c r="E882" s="31"/>
      <c r="F882" s="31"/>
      <c r="G882" s="31"/>
      <c r="H882" s="31"/>
      <c r="I882" s="31"/>
      <c r="J882" s="31"/>
      <c r="K882" s="31"/>
      <c r="L882" s="31"/>
      <c r="M882" s="31"/>
      <c r="N882" s="31"/>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row>
    <row r="883" spans="1:50" ht="14.25" customHeight="1" x14ac:dyDescent="0.25">
      <c r="A883" s="21"/>
      <c r="B883" s="21"/>
      <c r="C883" s="31"/>
      <c r="D883" s="31"/>
      <c r="E883" s="31"/>
      <c r="F883" s="31"/>
      <c r="G883" s="31"/>
      <c r="H883" s="31"/>
      <c r="I883" s="31"/>
      <c r="J883" s="31"/>
      <c r="K883" s="31"/>
      <c r="L883" s="31"/>
      <c r="M883" s="31"/>
      <c r="N883" s="31"/>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row>
    <row r="884" spans="1:50" ht="14.25" customHeight="1" x14ac:dyDescent="0.25">
      <c r="A884" s="21"/>
      <c r="B884" s="21"/>
      <c r="C884" s="31"/>
      <c r="D884" s="31"/>
      <c r="E884" s="31"/>
      <c r="F884" s="31"/>
      <c r="G884" s="31"/>
      <c r="H884" s="31"/>
      <c r="I884" s="31"/>
      <c r="J884" s="31"/>
      <c r="K884" s="31"/>
      <c r="L884" s="31"/>
      <c r="M884" s="31"/>
      <c r="N884" s="31"/>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row>
    <row r="885" spans="1:50" ht="14.25" customHeight="1" x14ac:dyDescent="0.25">
      <c r="A885" s="21"/>
      <c r="B885" s="21"/>
      <c r="C885" s="31"/>
      <c r="D885" s="31"/>
      <c r="E885" s="31"/>
      <c r="F885" s="31"/>
      <c r="G885" s="31"/>
      <c r="H885" s="31"/>
      <c r="I885" s="31"/>
      <c r="J885" s="31"/>
      <c r="K885" s="31"/>
      <c r="L885" s="31"/>
      <c r="M885" s="31"/>
      <c r="N885" s="31"/>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row>
    <row r="886" spans="1:50" ht="14.25" customHeight="1" x14ac:dyDescent="0.25">
      <c r="A886" s="21"/>
      <c r="B886" s="21"/>
      <c r="C886" s="31"/>
      <c r="D886" s="31"/>
      <c r="E886" s="31"/>
      <c r="F886" s="31"/>
      <c r="G886" s="31"/>
      <c r="H886" s="31"/>
      <c r="I886" s="31"/>
      <c r="J886" s="31"/>
      <c r="K886" s="31"/>
      <c r="L886" s="31"/>
      <c r="M886" s="31"/>
      <c r="N886" s="31"/>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row>
    <row r="887" spans="1:50" ht="14.25" customHeight="1" x14ac:dyDescent="0.25">
      <c r="A887" s="21"/>
      <c r="B887" s="21"/>
      <c r="C887" s="31"/>
      <c r="D887" s="31"/>
      <c r="E887" s="31"/>
      <c r="F887" s="31"/>
      <c r="G887" s="31"/>
      <c r="H887" s="31"/>
      <c r="I887" s="31"/>
      <c r="J887" s="31"/>
      <c r="K887" s="31"/>
      <c r="L887" s="31"/>
      <c r="M887" s="31"/>
      <c r="N887" s="31"/>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row>
    <row r="888" spans="1:50" ht="14.25" customHeight="1" x14ac:dyDescent="0.25">
      <c r="A888" s="21"/>
      <c r="B888" s="21"/>
      <c r="C888" s="31"/>
      <c r="D888" s="31"/>
      <c r="E888" s="31"/>
      <c r="F888" s="31"/>
      <c r="G888" s="31"/>
      <c r="H888" s="31"/>
      <c r="I888" s="31"/>
      <c r="J888" s="31"/>
      <c r="K888" s="31"/>
      <c r="L888" s="31"/>
      <c r="M888" s="31"/>
      <c r="N888" s="31"/>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row>
    <row r="889" spans="1:50" ht="14.25" customHeight="1" x14ac:dyDescent="0.25">
      <c r="A889" s="21"/>
      <c r="B889" s="21"/>
      <c r="C889" s="31"/>
      <c r="D889" s="31"/>
      <c r="E889" s="31"/>
      <c r="F889" s="31"/>
      <c r="G889" s="31"/>
      <c r="H889" s="31"/>
      <c r="I889" s="31"/>
      <c r="J889" s="31"/>
      <c r="K889" s="31"/>
      <c r="L889" s="31"/>
      <c r="M889" s="31"/>
      <c r="N889" s="31"/>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row>
    <row r="890" spans="1:50" ht="14.25" customHeight="1" x14ac:dyDescent="0.25">
      <c r="A890" s="21"/>
      <c r="B890" s="21"/>
      <c r="C890" s="31"/>
      <c r="D890" s="31"/>
      <c r="E890" s="31"/>
      <c r="F890" s="31"/>
      <c r="G890" s="31"/>
      <c r="H890" s="31"/>
      <c r="I890" s="31"/>
      <c r="J890" s="31"/>
      <c r="K890" s="31"/>
      <c r="L890" s="31"/>
      <c r="M890" s="31"/>
      <c r="N890" s="31"/>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row>
    <row r="891" spans="1:50" ht="14.25" customHeight="1" x14ac:dyDescent="0.25">
      <c r="A891" s="21"/>
      <c r="B891" s="21"/>
      <c r="C891" s="31"/>
      <c r="D891" s="31"/>
      <c r="E891" s="31"/>
      <c r="F891" s="31"/>
      <c r="G891" s="31"/>
      <c r="H891" s="31"/>
      <c r="I891" s="31"/>
      <c r="J891" s="31"/>
      <c r="K891" s="31"/>
      <c r="L891" s="31"/>
      <c r="M891" s="31"/>
      <c r="N891" s="31"/>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row>
    <row r="892" spans="1:50" ht="14.25" customHeight="1" x14ac:dyDescent="0.25">
      <c r="A892" s="21"/>
      <c r="B892" s="21"/>
      <c r="C892" s="31"/>
      <c r="D892" s="31"/>
      <c r="E892" s="31"/>
      <c r="F892" s="31"/>
      <c r="G892" s="31"/>
      <c r="H892" s="31"/>
      <c r="I892" s="31"/>
      <c r="J892" s="31"/>
      <c r="K892" s="31"/>
      <c r="L892" s="31"/>
      <c r="M892" s="31"/>
      <c r="N892" s="31"/>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row>
    <row r="893" spans="1:50" ht="14.25" customHeight="1" x14ac:dyDescent="0.25">
      <c r="A893" s="21"/>
      <c r="B893" s="21"/>
      <c r="C893" s="31"/>
      <c r="D893" s="31"/>
      <c r="E893" s="31"/>
      <c r="F893" s="31"/>
      <c r="G893" s="31"/>
      <c r="H893" s="31"/>
      <c r="I893" s="31"/>
      <c r="J893" s="31"/>
      <c r="K893" s="31"/>
      <c r="L893" s="31"/>
      <c r="M893" s="31"/>
      <c r="N893" s="31"/>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row>
    <row r="894" spans="1:50" ht="14.25" customHeight="1" x14ac:dyDescent="0.25">
      <c r="A894" s="21"/>
      <c r="B894" s="21"/>
      <c r="C894" s="31"/>
      <c r="D894" s="31"/>
      <c r="E894" s="31"/>
      <c r="F894" s="31"/>
      <c r="G894" s="31"/>
      <c r="H894" s="31"/>
      <c r="I894" s="31"/>
      <c r="J894" s="31"/>
      <c r="K894" s="31"/>
      <c r="L894" s="31"/>
      <c r="M894" s="31"/>
      <c r="N894" s="31"/>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row>
    <row r="895" spans="1:50" ht="14.25" customHeight="1" x14ac:dyDescent="0.25">
      <c r="A895" s="21"/>
      <c r="B895" s="21"/>
      <c r="C895" s="31"/>
      <c r="D895" s="31"/>
      <c r="E895" s="31"/>
      <c r="F895" s="31"/>
      <c r="G895" s="31"/>
      <c r="H895" s="31"/>
      <c r="I895" s="31"/>
      <c r="J895" s="31"/>
      <c r="K895" s="31"/>
      <c r="L895" s="31"/>
      <c r="M895" s="31"/>
      <c r="N895" s="31"/>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row>
    <row r="896" spans="1:50" ht="14.25" customHeight="1" x14ac:dyDescent="0.25">
      <c r="A896" s="21"/>
      <c r="B896" s="21"/>
      <c r="C896" s="31"/>
      <c r="D896" s="31"/>
      <c r="E896" s="31"/>
      <c r="F896" s="31"/>
      <c r="G896" s="31"/>
      <c r="H896" s="31"/>
      <c r="I896" s="31"/>
      <c r="J896" s="31"/>
      <c r="K896" s="31"/>
      <c r="L896" s="31"/>
      <c r="M896" s="31"/>
      <c r="N896" s="31"/>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row>
    <row r="897" spans="1:50" ht="14.25" customHeight="1" x14ac:dyDescent="0.25">
      <c r="A897" s="21"/>
      <c r="B897" s="21"/>
      <c r="C897" s="31"/>
      <c r="D897" s="31"/>
      <c r="E897" s="31"/>
      <c r="F897" s="31"/>
      <c r="G897" s="31"/>
      <c r="H897" s="31"/>
      <c r="I897" s="31"/>
      <c r="J897" s="31"/>
      <c r="K897" s="31"/>
      <c r="L897" s="31"/>
      <c r="M897" s="31"/>
      <c r="N897" s="31"/>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row>
    <row r="898" spans="1:50" ht="14.25" customHeight="1" x14ac:dyDescent="0.25">
      <c r="A898" s="21"/>
      <c r="B898" s="21"/>
      <c r="C898" s="31"/>
      <c r="D898" s="31"/>
      <c r="E898" s="31"/>
      <c r="F898" s="31"/>
      <c r="G898" s="31"/>
      <c r="H898" s="31"/>
      <c r="I898" s="31"/>
      <c r="J898" s="31"/>
      <c r="K898" s="31"/>
      <c r="L898" s="31"/>
      <c r="M898" s="31"/>
      <c r="N898" s="31"/>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row>
    <row r="899" spans="1:50" ht="14.25" customHeight="1" x14ac:dyDescent="0.25">
      <c r="A899" s="21"/>
      <c r="B899" s="21"/>
      <c r="C899" s="31"/>
      <c r="D899" s="31"/>
      <c r="E899" s="31"/>
      <c r="F899" s="31"/>
      <c r="G899" s="31"/>
      <c r="H899" s="31"/>
      <c r="I899" s="31"/>
      <c r="J899" s="31"/>
      <c r="K899" s="31"/>
      <c r="L899" s="31"/>
      <c r="M899" s="31"/>
      <c r="N899" s="31"/>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row>
    <row r="900" spans="1:50" ht="14.25" customHeight="1" x14ac:dyDescent="0.25">
      <c r="A900" s="21"/>
      <c r="B900" s="21"/>
      <c r="C900" s="31"/>
      <c r="D900" s="31"/>
      <c r="E900" s="31"/>
      <c r="F900" s="31"/>
      <c r="G900" s="31"/>
      <c r="H900" s="31"/>
      <c r="I900" s="31"/>
      <c r="J900" s="31"/>
      <c r="K900" s="31"/>
      <c r="L900" s="31"/>
      <c r="M900" s="31"/>
      <c r="N900" s="31"/>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row>
    <row r="901" spans="1:50" ht="14.25" customHeight="1" x14ac:dyDescent="0.25">
      <c r="A901" s="21"/>
      <c r="B901" s="21"/>
      <c r="C901" s="31"/>
      <c r="D901" s="31"/>
      <c r="E901" s="31"/>
      <c r="F901" s="31"/>
      <c r="G901" s="31"/>
      <c r="H901" s="31"/>
      <c r="I901" s="31"/>
      <c r="J901" s="31"/>
      <c r="K901" s="31"/>
      <c r="L901" s="31"/>
      <c r="M901" s="31"/>
      <c r="N901" s="31"/>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row>
    <row r="902" spans="1:50" ht="14.25" customHeight="1" x14ac:dyDescent="0.25">
      <c r="A902" s="21"/>
      <c r="B902" s="21"/>
      <c r="C902" s="31"/>
      <c r="D902" s="31"/>
      <c r="E902" s="31"/>
      <c r="F902" s="31"/>
      <c r="G902" s="31"/>
      <c r="H902" s="31"/>
      <c r="I902" s="31"/>
      <c r="J902" s="31"/>
      <c r="K902" s="31"/>
      <c r="L902" s="31"/>
      <c r="M902" s="31"/>
      <c r="N902" s="31"/>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row>
    <row r="903" spans="1:50" ht="14.25" customHeight="1" x14ac:dyDescent="0.25">
      <c r="A903" s="21"/>
      <c r="B903" s="21"/>
      <c r="C903" s="31"/>
      <c r="D903" s="31"/>
      <c r="E903" s="31"/>
      <c r="F903" s="31"/>
      <c r="G903" s="31"/>
      <c r="H903" s="31"/>
      <c r="I903" s="31"/>
      <c r="J903" s="31"/>
      <c r="K903" s="31"/>
      <c r="L903" s="31"/>
      <c r="M903" s="31"/>
      <c r="N903" s="31"/>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row>
    <row r="904" spans="1:50" ht="14.25" customHeight="1" x14ac:dyDescent="0.25">
      <c r="A904" s="21"/>
      <c r="B904" s="21"/>
      <c r="C904" s="31"/>
      <c r="D904" s="31"/>
      <c r="E904" s="31"/>
      <c r="F904" s="31"/>
      <c r="G904" s="31"/>
      <c r="H904" s="31"/>
      <c r="I904" s="31"/>
      <c r="J904" s="31"/>
      <c r="K904" s="31"/>
      <c r="L904" s="31"/>
      <c r="M904" s="31"/>
      <c r="N904" s="31"/>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row>
    <row r="905" spans="1:50" ht="14.25" customHeight="1" x14ac:dyDescent="0.25">
      <c r="A905" s="21"/>
      <c r="B905" s="21"/>
      <c r="C905" s="31"/>
      <c r="D905" s="31"/>
      <c r="E905" s="31"/>
      <c r="F905" s="31"/>
      <c r="G905" s="31"/>
      <c r="H905" s="31"/>
      <c r="I905" s="31"/>
      <c r="J905" s="31"/>
      <c r="K905" s="31"/>
      <c r="L905" s="31"/>
      <c r="M905" s="31"/>
      <c r="N905" s="31"/>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row>
    <row r="906" spans="1:50" ht="14.25" customHeight="1" x14ac:dyDescent="0.25">
      <c r="A906" s="21"/>
      <c r="B906" s="21"/>
      <c r="C906" s="31"/>
      <c r="D906" s="31"/>
      <c r="E906" s="31"/>
      <c r="F906" s="31"/>
      <c r="G906" s="31"/>
      <c r="H906" s="31"/>
      <c r="I906" s="31"/>
      <c r="J906" s="31"/>
      <c r="K906" s="31"/>
      <c r="L906" s="31"/>
      <c r="M906" s="31"/>
      <c r="N906" s="31"/>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row>
    <row r="907" spans="1:50" ht="14.25" customHeight="1" x14ac:dyDescent="0.25">
      <c r="A907" s="21"/>
      <c r="B907" s="21"/>
      <c r="C907" s="31"/>
      <c r="D907" s="31"/>
      <c r="E907" s="31"/>
      <c r="F907" s="31"/>
      <c r="G907" s="31"/>
      <c r="H907" s="31"/>
      <c r="I907" s="31"/>
      <c r="J907" s="31"/>
      <c r="K907" s="31"/>
      <c r="L907" s="31"/>
      <c r="M907" s="31"/>
      <c r="N907" s="31"/>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row>
    <row r="908" spans="1:50" ht="14.25" customHeight="1" x14ac:dyDescent="0.25">
      <c r="A908" s="21"/>
      <c r="B908" s="21"/>
      <c r="C908" s="31"/>
      <c r="D908" s="31"/>
      <c r="E908" s="31"/>
      <c r="F908" s="31"/>
      <c r="G908" s="31"/>
      <c r="H908" s="31"/>
      <c r="I908" s="31"/>
      <c r="J908" s="31"/>
      <c r="K908" s="31"/>
      <c r="L908" s="31"/>
      <c r="M908" s="31"/>
      <c r="N908" s="31"/>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row>
    <row r="909" spans="1:50" ht="14.25" customHeight="1" x14ac:dyDescent="0.25">
      <c r="A909" s="21"/>
      <c r="B909" s="21"/>
      <c r="C909" s="31"/>
      <c r="D909" s="31"/>
      <c r="E909" s="31"/>
      <c r="F909" s="31"/>
      <c r="G909" s="31"/>
      <c r="H909" s="31"/>
      <c r="I909" s="31"/>
      <c r="J909" s="31"/>
      <c r="K909" s="31"/>
      <c r="L909" s="31"/>
      <c r="M909" s="31"/>
      <c r="N909" s="31"/>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row>
    <row r="910" spans="1:50" ht="14.25" customHeight="1" x14ac:dyDescent="0.25">
      <c r="A910" s="21"/>
      <c r="B910" s="21"/>
      <c r="C910" s="31"/>
      <c r="D910" s="31"/>
      <c r="E910" s="31"/>
      <c r="F910" s="31"/>
      <c r="G910" s="31"/>
      <c r="H910" s="31"/>
      <c r="I910" s="31"/>
      <c r="J910" s="31"/>
      <c r="K910" s="31"/>
      <c r="L910" s="31"/>
      <c r="M910" s="31"/>
      <c r="N910" s="31"/>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row>
    <row r="911" spans="1:50" ht="14.25" customHeight="1" x14ac:dyDescent="0.25">
      <c r="A911" s="21"/>
      <c r="B911" s="21"/>
      <c r="C911" s="31"/>
      <c r="D911" s="31"/>
      <c r="E911" s="31"/>
      <c r="F911" s="31"/>
      <c r="G911" s="31"/>
      <c r="H911" s="31"/>
      <c r="I911" s="31"/>
      <c r="J911" s="31"/>
      <c r="K911" s="31"/>
      <c r="L911" s="31"/>
      <c r="M911" s="31"/>
      <c r="N911" s="31"/>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row>
    <row r="912" spans="1:50" ht="14.25" customHeight="1" x14ac:dyDescent="0.25">
      <c r="A912" s="21"/>
      <c r="B912" s="21"/>
      <c r="C912" s="31"/>
      <c r="D912" s="31"/>
      <c r="E912" s="31"/>
      <c r="F912" s="31"/>
      <c r="G912" s="31"/>
      <c r="H912" s="31"/>
      <c r="I912" s="31"/>
      <c r="J912" s="31"/>
      <c r="K912" s="31"/>
      <c r="L912" s="31"/>
      <c r="M912" s="31"/>
      <c r="N912" s="31"/>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row>
    <row r="913" spans="1:50" ht="14.25" customHeight="1" x14ac:dyDescent="0.25">
      <c r="A913" s="21"/>
      <c r="B913" s="21"/>
      <c r="C913" s="31"/>
      <c r="D913" s="31"/>
      <c r="E913" s="31"/>
      <c r="F913" s="31"/>
      <c r="G913" s="31"/>
      <c r="H913" s="31"/>
      <c r="I913" s="31"/>
      <c r="J913" s="31"/>
      <c r="K913" s="31"/>
      <c r="L913" s="31"/>
      <c r="M913" s="31"/>
      <c r="N913" s="31"/>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row>
    <row r="914" spans="1:50" ht="14.25" customHeight="1" x14ac:dyDescent="0.25">
      <c r="A914" s="21"/>
      <c r="B914" s="21"/>
      <c r="C914" s="31"/>
      <c r="D914" s="31"/>
      <c r="E914" s="31"/>
      <c r="F914" s="31"/>
      <c r="G914" s="31"/>
      <c r="H914" s="31"/>
      <c r="I914" s="31"/>
      <c r="J914" s="31"/>
      <c r="K914" s="31"/>
      <c r="L914" s="31"/>
      <c r="M914" s="31"/>
      <c r="N914" s="31"/>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row>
    <row r="915" spans="1:50" ht="14.25" customHeight="1" x14ac:dyDescent="0.25">
      <c r="A915" s="21"/>
      <c r="B915" s="21"/>
      <c r="C915" s="31"/>
      <c r="D915" s="31"/>
      <c r="E915" s="31"/>
      <c r="F915" s="31"/>
      <c r="G915" s="31"/>
      <c r="H915" s="31"/>
      <c r="I915" s="31"/>
      <c r="J915" s="31"/>
      <c r="K915" s="31"/>
      <c r="L915" s="31"/>
      <c r="M915" s="31"/>
      <c r="N915" s="31"/>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row>
    <row r="916" spans="1:50" ht="14.25" customHeight="1" x14ac:dyDescent="0.25">
      <c r="A916" s="21"/>
      <c r="B916" s="21"/>
      <c r="C916" s="31"/>
      <c r="D916" s="31"/>
      <c r="E916" s="31"/>
      <c r="F916" s="31"/>
      <c r="G916" s="31"/>
      <c r="H916" s="31"/>
      <c r="I916" s="31"/>
      <c r="J916" s="31"/>
      <c r="K916" s="31"/>
      <c r="L916" s="31"/>
      <c r="M916" s="31"/>
      <c r="N916" s="31"/>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row>
    <row r="917" spans="1:50" ht="14.25" customHeight="1" x14ac:dyDescent="0.25">
      <c r="A917" s="21"/>
      <c r="B917" s="21"/>
      <c r="C917" s="31"/>
      <c r="D917" s="31"/>
      <c r="E917" s="31"/>
      <c r="F917" s="31"/>
      <c r="G917" s="31"/>
      <c r="H917" s="31"/>
      <c r="I917" s="31"/>
      <c r="J917" s="31"/>
      <c r="K917" s="31"/>
      <c r="L917" s="31"/>
      <c r="M917" s="31"/>
      <c r="N917" s="31"/>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row>
    <row r="918" spans="1:50" ht="14.25" customHeight="1" x14ac:dyDescent="0.25">
      <c r="A918" s="21"/>
      <c r="B918" s="21"/>
      <c r="C918" s="31"/>
      <c r="D918" s="31"/>
      <c r="E918" s="31"/>
      <c r="F918" s="31"/>
      <c r="G918" s="31"/>
      <c r="H918" s="31"/>
      <c r="I918" s="31"/>
      <c r="J918" s="31"/>
      <c r="K918" s="31"/>
      <c r="L918" s="31"/>
      <c r="M918" s="31"/>
      <c r="N918" s="31"/>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row>
    <row r="919" spans="1:50" ht="14.25" customHeight="1" x14ac:dyDescent="0.25">
      <c r="A919" s="21"/>
      <c r="B919" s="21"/>
      <c r="C919" s="31"/>
      <c r="D919" s="31"/>
      <c r="E919" s="31"/>
      <c r="F919" s="31"/>
      <c r="G919" s="31"/>
      <c r="H919" s="31"/>
      <c r="I919" s="31"/>
      <c r="J919" s="31"/>
      <c r="K919" s="31"/>
      <c r="L919" s="31"/>
      <c r="M919" s="31"/>
      <c r="N919" s="31"/>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row>
    <row r="920" spans="1:50" ht="14.25" customHeight="1" x14ac:dyDescent="0.25">
      <c r="A920" s="21"/>
      <c r="B920" s="21"/>
      <c r="C920" s="31"/>
      <c r="D920" s="31"/>
      <c r="E920" s="31"/>
      <c r="F920" s="31"/>
      <c r="G920" s="31"/>
      <c r="H920" s="31"/>
      <c r="I920" s="31"/>
      <c r="J920" s="31"/>
      <c r="K920" s="31"/>
      <c r="L920" s="31"/>
      <c r="M920" s="31"/>
      <c r="N920" s="31"/>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row>
    <row r="921" spans="1:50" ht="14.25" customHeight="1" x14ac:dyDescent="0.25">
      <c r="A921" s="21"/>
      <c r="B921" s="21"/>
      <c r="C921" s="31"/>
      <c r="D921" s="31"/>
      <c r="E921" s="31"/>
      <c r="F921" s="31"/>
      <c r="G921" s="31"/>
      <c r="H921" s="31"/>
      <c r="I921" s="31"/>
      <c r="J921" s="31"/>
      <c r="K921" s="31"/>
      <c r="L921" s="31"/>
      <c r="M921" s="31"/>
      <c r="N921" s="31"/>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row>
    <row r="922" spans="1:50" ht="14.25" customHeight="1" x14ac:dyDescent="0.25">
      <c r="A922" s="21"/>
      <c r="B922" s="21"/>
      <c r="C922" s="31"/>
      <c r="D922" s="31"/>
      <c r="E922" s="31"/>
      <c r="F922" s="31"/>
      <c r="G922" s="31"/>
      <c r="H922" s="31"/>
      <c r="I922" s="31"/>
      <c r="J922" s="31"/>
      <c r="K922" s="31"/>
      <c r="L922" s="31"/>
      <c r="M922" s="31"/>
      <c r="N922" s="31"/>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row>
    <row r="923" spans="1:50" ht="14.25" customHeight="1" x14ac:dyDescent="0.25">
      <c r="A923" s="21"/>
      <c r="B923" s="21"/>
      <c r="C923" s="31"/>
      <c r="D923" s="31"/>
      <c r="E923" s="31"/>
      <c r="F923" s="31"/>
      <c r="G923" s="31"/>
      <c r="H923" s="31"/>
      <c r="I923" s="31"/>
      <c r="J923" s="31"/>
      <c r="K923" s="31"/>
      <c r="L923" s="31"/>
      <c r="M923" s="31"/>
      <c r="N923" s="31"/>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row>
    <row r="924" spans="1:50" ht="14.25" customHeight="1" x14ac:dyDescent="0.25">
      <c r="A924" s="21"/>
      <c r="B924" s="21"/>
      <c r="C924" s="31"/>
      <c r="D924" s="31"/>
      <c r="E924" s="31"/>
      <c r="F924" s="31"/>
      <c r="G924" s="31"/>
      <c r="H924" s="31"/>
      <c r="I924" s="31"/>
      <c r="J924" s="31"/>
      <c r="K924" s="31"/>
      <c r="L924" s="31"/>
      <c r="M924" s="31"/>
      <c r="N924" s="31"/>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row>
    <row r="925" spans="1:50" ht="14.25" customHeight="1" x14ac:dyDescent="0.25">
      <c r="A925" s="21"/>
      <c r="B925" s="21"/>
      <c r="C925" s="31"/>
      <c r="D925" s="31"/>
      <c r="E925" s="31"/>
      <c r="F925" s="31"/>
      <c r="G925" s="31"/>
      <c r="H925" s="31"/>
      <c r="I925" s="31"/>
      <c r="J925" s="31"/>
      <c r="K925" s="31"/>
      <c r="L925" s="31"/>
      <c r="M925" s="31"/>
      <c r="N925" s="31"/>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row>
    <row r="926" spans="1:50" ht="14.25" customHeight="1" x14ac:dyDescent="0.25">
      <c r="A926" s="21"/>
      <c r="B926" s="21"/>
      <c r="C926" s="31"/>
      <c r="D926" s="31"/>
      <c r="E926" s="31"/>
      <c r="F926" s="31"/>
      <c r="G926" s="31"/>
      <c r="H926" s="31"/>
      <c r="I926" s="31"/>
      <c r="J926" s="31"/>
      <c r="K926" s="31"/>
      <c r="L926" s="31"/>
      <c r="M926" s="31"/>
      <c r="N926" s="31"/>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row>
    <row r="927" spans="1:50" ht="14.25" customHeight="1" x14ac:dyDescent="0.25">
      <c r="A927" s="21"/>
      <c r="B927" s="21"/>
      <c r="C927" s="31"/>
      <c r="D927" s="31"/>
      <c r="E927" s="31"/>
      <c r="F927" s="31"/>
      <c r="G927" s="31"/>
      <c r="H927" s="31"/>
      <c r="I927" s="31"/>
      <c r="J927" s="31"/>
      <c r="K927" s="31"/>
      <c r="L927" s="31"/>
      <c r="M927" s="31"/>
      <c r="N927" s="31"/>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row>
    <row r="928" spans="1:50" ht="14.25" customHeight="1" x14ac:dyDescent="0.25">
      <c r="A928" s="21"/>
      <c r="B928" s="21"/>
      <c r="C928" s="31"/>
      <c r="D928" s="31"/>
      <c r="E928" s="31"/>
      <c r="F928" s="31"/>
      <c r="G928" s="31"/>
      <c r="H928" s="31"/>
      <c r="I928" s="31"/>
      <c r="J928" s="31"/>
      <c r="K928" s="31"/>
      <c r="L928" s="31"/>
      <c r="M928" s="31"/>
      <c r="N928" s="31"/>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row>
    <row r="929" spans="1:50" ht="14.25" customHeight="1" x14ac:dyDescent="0.25">
      <c r="A929" s="21"/>
      <c r="B929" s="21"/>
      <c r="C929" s="31"/>
      <c r="D929" s="31"/>
      <c r="E929" s="31"/>
      <c r="F929" s="31"/>
      <c r="G929" s="31"/>
      <c r="H929" s="31"/>
      <c r="I929" s="31"/>
      <c r="J929" s="31"/>
      <c r="K929" s="31"/>
      <c r="L929" s="31"/>
      <c r="M929" s="31"/>
      <c r="N929" s="31"/>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row>
    <row r="930" spans="1:50" ht="14.25" customHeight="1" x14ac:dyDescent="0.25">
      <c r="A930" s="21"/>
      <c r="B930" s="21"/>
      <c r="C930" s="31"/>
      <c r="D930" s="31"/>
      <c r="E930" s="31"/>
      <c r="F930" s="31"/>
      <c r="G930" s="31"/>
      <c r="H930" s="31"/>
      <c r="I930" s="31"/>
      <c r="J930" s="31"/>
      <c r="K930" s="31"/>
      <c r="L930" s="31"/>
      <c r="M930" s="31"/>
      <c r="N930" s="31"/>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row>
    <row r="931" spans="1:50" ht="14.25" customHeight="1" x14ac:dyDescent="0.25">
      <c r="A931" s="21"/>
      <c r="B931" s="21"/>
      <c r="C931" s="31"/>
      <c r="D931" s="31"/>
      <c r="E931" s="31"/>
      <c r="F931" s="31"/>
      <c r="G931" s="31"/>
      <c r="H931" s="31"/>
      <c r="I931" s="31"/>
      <c r="J931" s="31"/>
      <c r="K931" s="31"/>
      <c r="L931" s="31"/>
      <c r="M931" s="31"/>
      <c r="N931" s="31"/>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row>
    <row r="932" spans="1:50" ht="14.25" customHeight="1" x14ac:dyDescent="0.25">
      <c r="A932" s="21"/>
      <c r="B932" s="21"/>
      <c r="C932" s="31"/>
      <c r="D932" s="31"/>
      <c r="E932" s="31"/>
      <c r="F932" s="31"/>
      <c r="G932" s="31"/>
      <c r="H932" s="31"/>
      <c r="I932" s="31"/>
      <c r="J932" s="31"/>
      <c r="K932" s="31"/>
      <c r="L932" s="31"/>
      <c r="M932" s="31"/>
      <c r="N932" s="31"/>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row>
    <row r="933" spans="1:50" ht="14.25" customHeight="1" x14ac:dyDescent="0.25">
      <c r="A933" s="21"/>
      <c r="B933" s="21"/>
      <c r="C933" s="31"/>
      <c r="D933" s="31"/>
      <c r="E933" s="31"/>
      <c r="F933" s="31"/>
      <c r="G933" s="31"/>
      <c r="H933" s="31"/>
      <c r="I933" s="31"/>
      <c r="J933" s="31"/>
      <c r="K933" s="31"/>
      <c r="L933" s="31"/>
      <c r="M933" s="31"/>
      <c r="N933" s="31"/>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row>
    <row r="934" spans="1:50" ht="14.25" customHeight="1" x14ac:dyDescent="0.25">
      <c r="A934" s="21"/>
      <c r="B934" s="21"/>
      <c r="C934" s="31"/>
      <c r="D934" s="31"/>
      <c r="E934" s="31"/>
      <c r="F934" s="31"/>
      <c r="G934" s="31"/>
      <c r="H934" s="31"/>
      <c r="I934" s="31"/>
      <c r="J934" s="31"/>
      <c r="K934" s="31"/>
      <c r="L934" s="31"/>
      <c r="M934" s="31"/>
      <c r="N934" s="31"/>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row>
    <row r="935" spans="1:50" ht="14.25" customHeight="1" x14ac:dyDescent="0.25">
      <c r="A935" s="21"/>
      <c r="B935" s="21"/>
      <c r="C935" s="31"/>
      <c r="D935" s="31"/>
      <c r="E935" s="31"/>
      <c r="F935" s="31"/>
      <c r="G935" s="31"/>
      <c r="H935" s="31"/>
      <c r="I935" s="31"/>
      <c r="J935" s="31"/>
      <c r="K935" s="31"/>
      <c r="L935" s="31"/>
      <c r="M935" s="31"/>
      <c r="N935" s="31"/>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row>
    <row r="936" spans="1:50" ht="14.25" customHeight="1" x14ac:dyDescent="0.25">
      <c r="A936" s="21"/>
      <c r="B936" s="21"/>
      <c r="C936" s="31"/>
      <c r="D936" s="31"/>
      <c r="E936" s="31"/>
      <c r="F936" s="31"/>
      <c r="G936" s="31"/>
      <c r="H936" s="31"/>
      <c r="I936" s="31"/>
      <c r="J936" s="31"/>
      <c r="K936" s="31"/>
      <c r="L936" s="31"/>
      <c r="M936" s="31"/>
      <c r="N936" s="31"/>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row>
    <row r="937" spans="1:50" ht="14.25" customHeight="1" x14ac:dyDescent="0.25">
      <c r="A937" s="21"/>
      <c r="B937" s="21"/>
      <c r="C937" s="31"/>
      <c r="D937" s="31"/>
      <c r="E937" s="31"/>
      <c r="F937" s="31"/>
      <c r="G937" s="31"/>
      <c r="H937" s="31"/>
      <c r="I937" s="31"/>
      <c r="J937" s="31"/>
      <c r="K937" s="31"/>
      <c r="L937" s="31"/>
      <c r="M937" s="31"/>
      <c r="N937" s="31"/>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row>
    <row r="938" spans="1:50" ht="14.25" customHeight="1" x14ac:dyDescent="0.25">
      <c r="A938" s="21"/>
      <c r="B938" s="21"/>
      <c r="C938" s="31"/>
      <c r="D938" s="31"/>
      <c r="E938" s="31"/>
      <c r="F938" s="31"/>
      <c r="G938" s="31"/>
      <c r="H938" s="31"/>
      <c r="I938" s="31"/>
      <c r="J938" s="31"/>
      <c r="K938" s="31"/>
      <c r="L938" s="31"/>
      <c r="M938" s="31"/>
      <c r="N938" s="31"/>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row>
    <row r="939" spans="1:50" ht="14.25" customHeight="1" x14ac:dyDescent="0.25">
      <c r="A939" s="21"/>
      <c r="B939" s="21"/>
      <c r="C939" s="31"/>
      <c r="D939" s="31"/>
      <c r="E939" s="31"/>
      <c r="F939" s="31"/>
      <c r="G939" s="31"/>
      <c r="H939" s="31"/>
      <c r="I939" s="31"/>
      <c r="J939" s="31"/>
      <c r="K939" s="31"/>
      <c r="L939" s="31"/>
      <c r="M939" s="31"/>
      <c r="N939" s="31"/>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row>
    <row r="940" spans="1:50" ht="14.25" customHeight="1" x14ac:dyDescent="0.25">
      <c r="A940" s="21"/>
      <c r="B940" s="21"/>
      <c r="C940" s="31"/>
      <c r="D940" s="31"/>
      <c r="E940" s="31"/>
      <c r="F940" s="31"/>
      <c r="G940" s="31"/>
      <c r="H940" s="31"/>
      <c r="I940" s="31"/>
      <c r="J940" s="31"/>
      <c r="K940" s="31"/>
      <c r="L940" s="31"/>
      <c r="M940" s="31"/>
      <c r="N940" s="31"/>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row>
    <row r="941" spans="1:50" ht="14.25" customHeight="1" x14ac:dyDescent="0.25">
      <c r="A941" s="21"/>
      <c r="B941" s="21"/>
      <c r="C941" s="31"/>
      <c r="D941" s="31"/>
      <c r="E941" s="31"/>
      <c r="F941" s="31"/>
      <c r="G941" s="31"/>
      <c r="H941" s="31"/>
      <c r="I941" s="31"/>
      <c r="J941" s="31"/>
      <c r="K941" s="31"/>
      <c r="L941" s="31"/>
      <c r="M941" s="31"/>
      <c r="N941" s="31"/>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row>
    <row r="942" spans="1:50" ht="14.25" customHeight="1" x14ac:dyDescent="0.25">
      <c r="A942" s="21"/>
      <c r="B942" s="21"/>
      <c r="C942" s="31"/>
      <c r="D942" s="31"/>
      <c r="E942" s="31"/>
      <c r="F942" s="31"/>
      <c r="G942" s="31"/>
      <c r="H942" s="31"/>
      <c r="I942" s="31"/>
      <c r="J942" s="31"/>
      <c r="K942" s="31"/>
      <c r="L942" s="31"/>
      <c r="M942" s="31"/>
      <c r="N942" s="31"/>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row>
    <row r="943" spans="1:50" ht="14.25" customHeight="1" x14ac:dyDescent="0.25">
      <c r="A943" s="21"/>
      <c r="B943" s="21"/>
      <c r="C943" s="31"/>
      <c r="D943" s="31"/>
      <c r="E943" s="31"/>
      <c r="F943" s="31"/>
      <c r="G943" s="31"/>
      <c r="H943" s="31"/>
      <c r="I943" s="31"/>
      <c r="J943" s="31"/>
      <c r="K943" s="31"/>
      <c r="L943" s="31"/>
      <c r="M943" s="31"/>
      <c r="N943" s="31"/>
      <c r="O943" s="20"/>
      <c r="P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row>
    <row r="944" spans="1:50" ht="14.25" customHeight="1" x14ac:dyDescent="0.25">
      <c r="A944" s="21"/>
      <c r="B944" s="21"/>
      <c r="C944" s="31"/>
      <c r="D944" s="31"/>
      <c r="E944" s="31"/>
      <c r="F944" s="31"/>
      <c r="G944" s="31"/>
      <c r="H944" s="31"/>
      <c r="I944" s="31"/>
      <c r="J944" s="31"/>
      <c r="K944" s="31"/>
      <c r="L944" s="31"/>
      <c r="M944" s="31"/>
      <c r="N944" s="31"/>
      <c r="O944" s="20"/>
      <c r="P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row>
    <row r="945" spans="1:50" ht="14.25" customHeight="1" x14ac:dyDescent="0.25">
      <c r="A945" s="21"/>
      <c r="B945" s="21"/>
      <c r="C945" s="31"/>
      <c r="D945" s="31"/>
      <c r="E945" s="31"/>
      <c r="F945" s="31"/>
      <c r="G945" s="31"/>
      <c r="H945" s="31"/>
      <c r="I945" s="31"/>
      <c r="J945" s="31"/>
      <c r="K945" s="31"/>
      <c r="L945" s="31"/>
      <c r="M945" s="31"/>
      <c r="N945" s="31"/>
      <c r="O945" s="20"/>
      <c r="P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row>
    <row r="946" spans="1:50" ht="14.25" customHeight="1" x14ac:dyDescent="0.25">
      <c r="A946" s="21"/>
      <c r="B946" s="21"/>
      <c r="C946" s="31"/>
      <c r="D946" s="31"/>
      <c r="E946" s="31"/>
      <c r="F946" s="31"/>
      <c r="G946" s="31"/>
      <c r="H946" s="31"/>
      <c r="I946" s="31"/>
      <c r="J946" s="31"/>
      <c r="K946" s="31"/>
      <c r="L946" s="31"/>
      <c r="M946" s="31"/>
      <c r="N946" s="31"/>
      <c r="O946" s="20"/>
      <c r="P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row>
    <row r="947" spans="1:50" ht="14.25" customHeight="1" x14ac:dyDescent="0.25">
      <c r="A947" s="21"/>
      <c r="B947" s="21"/>
      <c r="C947" s="31"/>
      <c r="D947" s="31"/>
      <c r="E947" s="31"/>
      <c r="F947" s="31"/>
      <c r="G947" s="31"/>
      <c r="H947" s="31"/>
      <c r="I947" s="31"/>
      <c r="J947" s="31"/>
      <c r="K947" s="31"/>
      <c r="L947" s="31"/>
      <c r="M947" s="31"/>
      <c r="N947" s="31"/>
      <c r="O947" s="20"/>
      <c r="P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row>
    <row r="948" spans="1:50" ht="14.25" customHeight="1" x14ac:dyDescent="0.25">
      <c r="A948" s="21"/>
      <c r="B948" s="21"/>
      <c r="C948" s="31"/>
      <c r="D948" s="31"/>
      <c r="E948" s="31"/>
      <c r="F948" s="31"/>
      <c r="G948" s="31"/>
      <c r="H948" s="31"/>
      <c r="I948" s="31"/>
      <c r="J948" s="31"/>
      <c r="K948" s="31"/>
      <c r="L948" s="31"/>
      <c r="M948" s="31"/>
      <c r="N948" s="31"/>
      <c r="O948" s="20"/>
      <c r="P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row>
    <row r="949" spans="1:50" ht="14.25" customHeight="1" x14ac:dyDescent="0.25">
      <c r="A949" s="21"/>
      <c r="B949" s="21"/>
      <c r="C949" s="31"/>
      <c r="D949" s="31"/>
      <c r="E949" s="31"/>
      <c r="F949" s="31"/>
      <c r="G949" s="31"/>
      <c r="H949" s="31"/>
      <c r="I949" s="31"/>
      <c r="J949" s="31"/>
      <c r="K949" s="31"/>
      <c r="L949" s="31"/>
      <c r="M949" s="31"/>
      <c r="N949" s="31"/>
      <c r="O949" s="20"/>
      <c r="P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row>
    <row r="950" spans="1:50" ht="14.25" customHeight="1" x14ac:dyDescent="0.25">
      <c r="A950" s="21"/>
      <c r="B950" s="21"/>
      <c r="C950" s="31"/>
      <c r="D950" s="31"/>
      <c r="E950" s="31"/>
      <c r="F950" s="31"/>
      <c r="G950" s="31"/>
      <c r="H950" s="31"/>
      <c r="I950" s="31"/>
      <c r="J950" s="31"/>
      <c r="K950" s="31"/>
      <c r="L950" s="31"/>
      <c r="M950" s="31"/>
      <c r="N950" s="31"/>
      <c r="O950" s="20"/>
      <c r="P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row>
    <row r="951" spans="1:50" ht="14.25" customHeight="1" x14ac:dyDescent="0.25">
      <c r="A951" s="21"/>
      <c r="B951" s="21"/>
      <c r="C951" s="31"/>
      <c r="D951" s="31"/>
      <c r="E951" s="31"/>
      <c r="F951" s="31"/>
      <c r="G951" s="31"/>
      <c r="H951" s="31"/>
      <c r="I951" s="31"/>
      <c r="J951" s="31"/>
      <c r="K951" s="31"/>
      <c r="L951" s="31"/>
      <c r="M951" s="31"/>
      <c r="N951" s="31"/>
      <c r="O951" s="20"/>
      <c r="P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row>
    <row r="952" spans="1:50" ht="14.25" customHeight="1" x14ac:dyDescent="0.25">
      <c r="A952" s="21"/>
      <c r="B952" s="21"/>
      <c r="C952" s="31"/>
      <c r="D952" s="31"/>
      <c r="E952" s="31"/>
      <c r="F952" s="31"/>
      <c r="G952" s="31"/>
      <c r="H952" s="31"/>
      <c r="I952" s="31"/>
      <c r="J952" s="31"/>
      <c r="K952" s="31"/>
      <c r="L952" s="31"/>
      <c r="M952" s="31"/>
      <c r="N952" s="31"/>
      <c r="O952" s="20"/>
      <c r="P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row>
    <row r="953" spans="1:50" ht="14.25" customHeight="1" x14ac:dyDescent="0.25">
      <c r="A953" s="21"/>
      <c r="B953" s="21"/>
      <c r="C953" s="31"/>
      <c r="D953" s="31"/>
      <c r="E953" s="31"/>
      <c r="F953" s="31"/>
      <c r="G953" s="31"/>
      <c r="H953" s="31"/>
      <c r="I953" s="31"/>
      <c r="J953" s="31"/>
      <c r="K953" s="31"/>
      <c r="L953" s="31"/>
      <c r="M953" s="31"/>
      <c r="N953" s="31"/>
      <c r="O953" s="20"/>
      <c r="P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row>
    <row r="954" spans="1:50" ht="14.25" customHeight="1" x14ac:dyDescent="0.25">
      <c r="A954" s="21"/>
      <c r="B954" s="21"/>
      <c r="C954" s="31"/>
      <c r="D954" s="31"/>
      <c r="E954" s="31"/>
      <c r="F954" s="31"/>
      <c r="G954" s="31"/>
      <c r="H954" s="31"/>
      <c r="I954" s="31"/>
      <c r="J954" s="31"/>
      <c r="K954" s="31"/>
      <c r="L954" s="31"/>
      <c r="M954" s="31"/>
      <c r="N954" s="31"/>
      <c r="O954" s="20"/>
      <c r="P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row>
    <row r="955" spans="1:50" ht="14.25" customHeight="1" x14ac:dyDescent="0.25">
      <c r="A955" s="21"/>
      <c r="B955" s="21"/>
      <c r="C955" s="31"/>
      <c r="D955" s="31"/>
      <c r="E955" s="31"/>
      <c r="F955" s="31"/>
      <c r="G955" s="31"/>
      <c r="H955" s="31"/>
      <c r="I955" s="31"/>
      <c r="J955" s="31"/>
      <c r="K955" s="31"/>
      <c r="L955" s="31"/>
      <c r="M955" s="31"/>
      <c r="N955" s="31"/>
      <c r="O955" s="20"/>
      <c r="P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row>
    <row r="956" spans="1:50" ht="14.25" customHeight="1" x14ac:dyDescent="0.25">
      <c r="A956" s="21"/>
      <c r="B956" s="21"/>
      <c r="C956" s="31"/>
      <c r="D956" s="31"/>
      <c r="E956" s="31"/>
      <c r="F956" s="31"/>
      <c r="G956" s="31"/>
      <c r="H956" s="31"/>
      <c r="I956" s="31"/>
      <c r="J956" s="31"/>
      <c r="K956" s="31"/>
      <c r="L956" s="31"/>
      <c r="M956" s="31"/>
      <c r="N956" s="31"/>
      <c r="O956" s="20"/>
      <c r="P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row>
    <row r="957" spans="1:50" ht="14.25" customHeight="1" x14ac:dyDescent="0.25">
      <c r="A957" s="21"/>
      <c r="B957" s="21"/>
      <c r="C957" s="31"/>
      <c r="D957" s="31"/>
      <c r="E957" s="31"/>
      <c r="F957" s="31"/>
      <c r="G957" s="31"/>
      <c r="H957" s="31"/>
      <c r="I957" s="31"/>
      <c r="J957" s="31"/>
      <c r="K957" s="31"/>
      <c r="L957" s="31"/>
      <c r="M957" s="31"/>
      <c r="N957" s="31"/>
      <c r="O957" s="20"/>
      <c r="P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row>
    <row r="958" spans="1:50" ht="14.25" customHeight="1" x14ac:dyDescent="0.25">
      <c r="A958" s="21"/>
      <c r="B958" s="21"/>
      <c r="C958" s="31"/>
      <c r="D958" s="31"/>
      <c r="E958" s="31"/>
      <c r="F958" s="31"/>
      <c r="G958" s="31"/>
      <c r="H958" s="31"/>
      <c r="I958" s="31"/>
      <c r="J958" s="31"/>
      <c r="K958" s="31"/>
      <c r="L958" s="31"/>
      <c r="M958" s="31"/>
      <c r="N958" s="31"/>
      <c r="O958" s="20"/>
      <c r="P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row>
    <row r="959" spans="1:50" ht="14.25" customHeight="1" x14ac:dyDescent="0.25">
      <c r="A959" s="21"/>
      <c r="B959" s="21"/>
      <c r="C959" s="31"/>
      <c r="D959" s="31"/>
      <c r="E959" s="31"/>
      <c r="F959" s="31"/>
      <c r="G959" s="31"/>
      <c r="H959" s="31"/>
      <c r="I959" s="31"/>
      <c r="J959" s="31"/>
      <c r="K959" s="31"/>
      <c r="L959" s="31"/>
      <c r="M959" s="31"/>
      <c r="N959" s="31"/>
      <c r="O959" s="20"/>
      <c r="P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row>
    <row r="960" spans="1:50" ht="14.25" customHeight="1" x14ac:dyDescent="0.25">
      <c r="A960" s="21"/>
      <c r="B960" s="21"/>
      <c r="C960" s="31"/>
      <c r="D960" s="31"/>
      <c r="E960" s="31"/>
      <c r="F960" s="31"/>
      <c r="G960" s="31"/>
      <c r="H960" s="31"/>
      <c r="I960" s="31"/>
      <c r="J960" s="31"/>
      <c r="K960" s="31"/>
      <c r="L960" s="31"/>
      <c r="M960" s="31"/>
      <c r="N960" s="31"/>
      <c r="O960" s="20"/>
      <c r="P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row>
    <row r="961" spans="1:50" ht="14.25" customHeight="1" x14ac:dyDescent="0.25">
      <c r="A961" s="21"/>
      <c r="B961" s="21"/>
      <c r="C961" s="31"/>
      <c r="D961" s="31"/>
      <c r="E961" s="31"/>
      <c r="F961" s="31"/>
      <c r="G961" s="31"/>
      <c r="H961" s="31"/>
      <c r="I961" s="31"/>
      <c r="J961" s="31"/>
      <c r="K961" s="31"/>
      <c r="L961" s="31"/>
      <c r="M961" s="31"/>
      <c r="N961" s="31"/>
      <c r="O961" s="20"/>
      <c r="P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row>
    <row r="962" spans="1:50" ht="14.25" customHeight="1" x14ac:dyDescent="0.25">
      <c r="A962" s="21"/>
      <c r="B962" s="21"/>
      <c r="C962" s="31"/>
      <c r="D962" s="31"/>
      <c r="E962" s="31"/>
      <c r="F962" s="31"/>
      <c r="G962" s="31"/>
      <c r="H962" s="31"/>
      <c r="I962" s="31"/>
      <c r="J962" s="31"/>
      <c r="K962" s="31"/>
      <c r="L962" s="31"/>
      <c r="M962" s="31"/>
      <c r="N962" s="31"/>
      <c r="O962" s="20"/>
      <c r="P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row>
    <row r="963" spans="1:50" ht="14.25" customHeight="1" x14ac:dyDescent="0.25">
      <c r="A963" s="21"/>
      <c r="B963" s="21"/>
      <c r="C963" s="31"/>
      <c r="D963" s="31"/>
      <c r="E963" s="31"/>
      <c r="F963" s="31"/>
      <c r="G963" s="31"/>
      <c r="H963" s="31"/>
      <c r="I963" s="31"/>
      <c r="J963" s="31"/>
      <c r="K963" s="31"/>
      <c r="L963" s="31"/>
      <c r="M963" s="31"/>
      <c r="N963" s="31"/>
      <c r="O963" s="20"/>
      <c r="P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row>
    <row r="964" spans="1:50" ht="14.25" customHeight="1" x14ac:dyDescent="0.25">
      <c r="A964" s="21"/>
      <c r="B964" s="21"/>
      <c r="C964" s="31"/>
      <c r="D964" s="31"/>
      <c r="E964" s="31"/>
      <c r="F964" s="31"/>
      <c r="G964" s="31"/>
      <c r="H964" s="31"/>
      <c r="I964" s="31"/>
      <c r="J964" s="31"/>
      <c r="K964" s="31"/>
      <c r="L964" s="31"/>
      <c r="M964" s="31"/>
      <c r="N964" s="31"/>
      <c r="O964" s="20"/>
      <c r="P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row>
    <row r="965" spans="1:50" ht="14.25" customHeight="1" x14ac:dyDescent="0.25">
      <c r="A965" s="21"/>
      <c r="B965" s="21"/>
      <c r="C965" s="31"/>
      <c r="D965" s="31"/>
      <c r="E965" s="31"/>
      <c r="F965" s="31"/>
      <c r="G965" s="31"/>
      <c r="H965" s="31"/>
      <c r="I965" s="31"/>
      <c r="J965" s="31"/>
      <c r="K965" s="31"/>
      <c r="L965" s="31"/>
      <c r="M965" s="31"/>
      <c r="N965" s="31"/>
      <c r="O965" s="20"/>
      <c r="P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row>
    <row r="966" spans="1:50" ht="14.25" customHeight="1" x14ac:dyDescent="0.25">
      <c r="A966" s="21"/>
      <c r="B966" s="21"/>
      <c r="C966" s="31"/>
      <c r="D966" s="31"/>
      <c r="E966" s="31"/>
      <c r="F966" s="31"/>
      <c r="G966" s="31"/>
      <c r="H966" s="31"/>
      <c r="I966" s="31"/>
      <c r="J966" s="31"/>
      <c r="K966" s="31"/>
      <c r="L966" s="31"/>
      <c r="M966" s="31"/>
      <c r="N966" s="31"/>
      <c r="O966" s="20"/>
      <c r="P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row>
    <row r="967" spans="1:50" ht="14.25" customHeight="1" x14ac:dyDescent="0.25">
      <c r="A967" s="21"/>
      <c r="B967" s="21"/>
      <c r="C967" s="31"/>
      <c r="D967" s="31"/>
      <c r="E967" s="31"/>
      <c r="F967" s="31"/>
      <c r="G967" s="31"/>
      <c r="H967" s="31"/>
      <c r="I967" s="31"/>
      <c r="J967" s="31"/>
      <c r="K967" s="31"/>
      <c r="L967" s="31"/>
      <c r="M967" s="31"/>
      <c r="N967" s="31"/>
      <c r="O967" s="20"/>
      <c r="P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row>
    <row r="968" spans="1:50" ht="14.25" customHeight="1" x14ac:dyDescent="0.25">
      <c r="A968" s="21"/>
      <c r="B968" s="21"/>
      <c r="C968" s="31"/>
      <c r="D968" s="31"/>
      <c r="E968" s="31"/>
      <c r="F968" s="31"/>
      <c r="G968" s="31"/>
      <c r="H968" s="31"/>
      <c r="I968" s="31"/>
      <c r="J968" s="31"/>
      <c r="K968" s="31"/>
      <c r="L968" s="31"/>
      <c r="M968" s="31"/>
      <c r="N968" s="31"/>
      <c r="O968" s="20"/>
      <c r="P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row>
    <row r="969" spans="1:50" ht="14.25" customHeight="1" x14ac:dyDescent="0.25">
      <c r="A969" s="21"/>
      <c r="B969" s="21"/>
      <c r="C969" s="31"/>
      <c r="D969" s="31"/>
      <c r="E969" s="31"/>
      <c r="F969" s="31"/>
      <c r="G969" s="31"/>
      <c r="H969" s="31"/>
      <c r="I969" s="31"/>
      <c r="J969" s="31"/>
      <c r="K969" s="31"/>
      <c r="L969" s="31"/>
      <c r="M969" s="31"/>
      <c r="N969" s="31"/>
      <c r="O969" s="20"/>
      <c r="P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row>
    <row r="970" spans="1:50" ht="14.25" customHeight="1" x14ac:dyDescent="0.25">
      <c r="A970" s="21"/>
      <c r="B970" s="21"/>
      <c r="C970" s="31"/>
      <c r="D970" s="31"/>
      <c r="E970" s="31"/>
      <c r="F970" s="31"/>
      <c r="G970" s="31"/>
      <c r="H970" s="31"/>
      <c r="I970" s="31"/>
      <c r="J970" s="31"/>
      <c r="K970" s="31"/>
      <c r="L970" s="31"/>
      <c r="M970" s="31"/>
      <c r="N970" s="31"/>
      <c r="O970" s="20"/>
      <c r="P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row>
    <row r="971" spans="1:50" ht="14.25" customHeight="1" x14ac:dyDescent="0.25">
      <c r="A971" s="21"/>
      <c r="B971" s="21"/>
      <c r="C971" s="31"/>
      <c r="D971" s="31"/>
      <c r="E971" s="31"/>
      <c r="F971" s="31"/>
      <c r="G971" s="31"/>
      <c r="H971" s="31"/>
      <c r="I971" s="31"/>
      <c r="J971" s="31"/>
      <c r="K971" s="31"/>
      <c r="L971" s="31"/>
      <c r="M971" s="31"/>
      <c r="N971" s="31"/>
      <c r="O971" s="20"/>
      <c r="P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row>
    <row r="972" spans="1:50" ht="14.25" customHeight="1" x14ac:dyDescent="0.25">
      <c r="A972" s="21"/>
      <c r="B972" s="21"/>
      <c r="C972" s="31"/>
      <c r="D972" s="31"/>
      <c r="E972" s="31"/>
      <c r="F972" s="31"/>
      <c r="G972" s="31"/>
      <c r="H972" s="31"/>
      <c r="I972" s="31"/>
      <c r="J972" s="31"/>
      <c r="K972" s="31"/>
      <c r="L972" s="31"/>
      <c r="M972" s="31"/>
      <c r="N972" s="31"/>
      <c r="O972" s="20"/>
      <c r="P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row>
    <row r="973" spans="1:50" ht="14.25" customHeight="1" x14ac:dyDescent="0.25">
      <c r="A973" s="21"/>
      <c r="B973" s="21"/>
      <c r="C973" s="31"/>
      <c r="D973" s="31"/>
      <c r="E973" s="31"/>
      <c r="F973" s="31"/>
      <c r="G973" s="31"/>
      <c r="H973" s="31"/>
      <c r="I973" s="31"/>
      <c r="J973" s="31"/>
      <c r="K973" s="31"/>
      <c r="L973" s="31"/>
      <c r="M973" s="31"/>
      <c r="N973" s="31"/>
      <c r="O973" s="20"/>
      <c r="P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row>
    <row r="974" spans="1:50" ht="14.25" customHeight="1" x14ac:dyDescent="0.25">
      <c r="A974" s="21"/>
      <c r="B974" s="21"/>
      <c r="C974" s="31"/>
      <c r="D974" s="31"/>
      <c r="E974" s="31"/>
      <c r="F974" s="31"/>
      <c r="G974" s="31"/>
      <c r="H974" s="31"/>
      <c r="I974" s="31"/>
      <c r="J974" s="31"/>
      <c r="K974" s="31"/>
      <c r="L974" s="31"/>
      <c r="M974" s="31"/>
      <c r="N974" s="31"/>
      <c r="O974" s="20"/>
      <c r="P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row>
    <row r="975" spans="1:50" ht="14.25" customHeight="1" x14ac:dyDescent="0.25">
      <c r="A975" s="21"/>
      <c r="B975" s="21"/>
      <c r="C975" s="31"/>
      <c r="D975" s="31"/>
      <c r="E975" s="31"/>
      <c r="F975" s="31"/>
      <c r="G975" s="31"/>
      <c r="H975" s="31"/>
      <c r="I975" s="31"/>
      <c r="J975" s="31"/>
      <c r="K975" s="31"/>
      <c r="L975" s="31"/>
      <c r="M975" s="31"/>
      <c r="N975" s="31"/>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row>
    <row r="976" spans="1:50" ht="14.25" customHeight="1" x14ac:dyDescent="0.25">
      <c r="A976" s="21"/>
      <c r="B976" s="21"/>
      <c r="C976" s="31"/>
      <c r="D976" s="31"/>
      <c r="E976" s="31"/>
      <c r="F976" s="31"/>
      <c r="G976" s="31"/>
      <c r="H976" s="31"/>
      <c r="I976" s="31"/>
      <c r="J976" s="31"/>
      <c r="K976" s="31"/>
      <c r="L976" s="31"/>
      <c r="M976" s="31"/>
      <c r="N976" s="31"/>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row>
    <row r="977" spans="1:50" ht="14.25" customHeight="1" x14ac:dyDescent="0.25">
      <c r="A977" s="21"/>
      <c r="B977" s="21"/>
      <c r="C977" s="31"/>
      <c r="D977" s="31"/>
      <c r="E977" s="31"/>
      <c r="F977" s="31"/>
      <c r="G977" s="31"/>
      <c r="H977" s="31"/>
      <c r="I977" s="31"/>
      <c r="J977" s="31"/>
      <c r="K977" s="31"/>
      <c r="L977" s="31"/>
      <c r="M977" s="31"/>
      <c r="N977" s="31"/>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row>
    <row r="978" spans="1:50" ht="14.25" customHeight="1" x14ac:dyDescent="0.25">
      <c r="A978" s="21"/>
      <c r="B978" s="21"/>
      <c r="C978" s="31"/>
      <c r="D978" s="31"/>
      <c r="E978" s="31"/>
      <c r="F978" s="31"/>
      <c r="G978" s="31"/>
      <c r="H978" s="31"/>
      <c r="I978" s="31"/>
      <c r="J978" s="31"/>
      <c r="K978" s="31"/>
      <c r="L978" s="31"/>
      <c r="M978" s="31"/>
      <c r="N978" s="31"/>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row>
    <row r="979" spans="1:50" ht="14.25" customHeight="1" x14ac:dyDescent="0.25">
      <c r="A979" s="21"/>
      <c r="B979" s="21"/>
      <c r="C979" s="31"/>
      <c r="D979" s="31"/>
      <c r="E979" s="31"/>
      <c r="F979" s="31"/>
      <c r="G979" s="31"/>
      <c r="H979" s="31"/>
      <c r="I979" s="31"/>
      <c r="J979" s="31"/>
      <c r="K979" s="31"/>
      <c r="L979" s="31"/>
      <c r="M979" s="31"/>
      <c r="N979" s="31"/>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row>
    <row r="980" spans="1:50" ht="14.25" customHeight="1" x14ac:dyDescent="0.25">
      <c r="A980" s="21"/>
      <c r="B980" s="21"/>
      <c r="C980" s="31"/>
      <c r="D980" s="31"/>
      <c r="E980" s="31"/>
      <c r="F980" s="31"/>
      <c r="G980" s="31"/>
      <c r="H980" s="31"/>
      <c r="I980" s="31"/>
      <c r="J980" s="31"/>
      <c r="K980" s="31"/>
      <c r="L980" s="31"/>
      <c r="M980" s="31"/>
      <c r="N980" s="31"/>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row>
    <row r="981" spans="1:50" ht="14.25" customHeight="1" x14ac:dyDescent="0.25">
      <c r="A981" s="21"/>
      <c r="B981" s="21"/>
      <c r="C981" s="31"/>
      <c r="D981" s="31"/>
      <c r="E981" s="31"/>
      <c r="F981" s="31"/>
      <c r="G981" s="31"/>
      <c r="H981" s="31"/>
      <c r="I981" s="31"/>
      <c r="J981" s="31"/>
      <c r="K981" s="31"/>
      <c r="L981" s="31"/>
      <c r="M981" s="31"/>
      <c r="N981" s="31"/>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row>
    <row r="982" spans="1:50" ht="14.25" customHeight="1" x14ac:dyDescent="0.25">
      <c r="A982" s="21"/>
      <c r="B982" s="21"/>
      <c r="C982" s="31"/>
      <c r="D982" s="31"/>
      <c r="E982" s="31"/>
      <c r="F982" s="31"/>
      <c r="G982" s="31"/>
      <c r="H982" s="31"/>
      <c r="I982" s="31"/>
      <c r="J982" s="31"/>
      <c r="K982" s="31"/>
      <c r="L982" s="31"/>
      <c r="M982" s="31"/>
      <c r="N982" s="31"/>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row>
    <row r="983" spans="1:50" ht="14.25" customHeight="1" x14ac:dyDescent="0.25">
      <c r="A983" s="21"/>
      <c r="B983" s="21"/>
      <c r="C983" s="31"/>
      <c r="D983" s="31"/>
      <c r="E983" s="31"/>
      <c r="F983" s="31"/>
      <c r="G983" s="31"/>
      <c r="H983" s="31"/>
      <c r="I983" s="31"/>
      <c r="J983" s="31"/>
      <c r="K983" s="31"/>
      <c r="L983" s="31"/>
      <c r="M983" s="31"/>
      <c r="N983" s="31"/>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row>
    <row r="984" spans="1:50" ht="14.25" customHeight="1" x14ac:dyDescent="0.25">
      <c r="A984" s="21"/>
      <c r="B984" s="21"/>
      <c r="C984" s="31"/>
      <c r="D984" s="31"/>
      <c r="E984" s="31"/>
      <c r="F984" s="31"/>
      <c r="G984" s="31"/>
      <c r="H984" s="31"/>
      <c r="I984" s="31"/>
      <c r="J984" s="31"/>
      <c r="K984" s="31"/>
      <c r="L984" s="31"/>
      <c r="M984" s="31"/>
      <c r="N984" s="31"/>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row>
    <row r="985" spans="1:50" ht="14.25" customHeight="1" x14ac:dyDescent="0.25">
      <c r="A985" s="21"/>
      <c r="B985" s="21"/>
      <c r="C985" s="31"/>
      <c r="D985" s="31"/>
      <c r="E985" s="31"/>
      <c r="F985" s="31"/>
      <c r="G985" s="31"/>
      <c r="H985" s="31"/>
      <c r="I985" s="31"/>
      <c r="J985" s="31"/>
      <c r="K985" s="31"/>
      <c r="L985" s="31"/>
      <c r="M985" s="31"/>
      <c r="N985" s="31"/>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row>
    <row r="986" spans="1:50" ht="14.25" customHeight="1" x14ac:dyDescent="0.25">
      <c r="A986" s="21"/>
      <c r="B986" s="21"/>
      <c r="C986" s="31"/>
      <c r="D986" s="31"/>
      <c r="E986" s="31"/>
      <c r="F986" s="31"/>
      <c r="G986" s="31"/>
      <c r="H986" s="31"/>
      <c r="I986" s="31"/>
      <c r="J986" s="31"/>
      <c r="K986" s="31"/>
      <c r="L986" s="31"/>
      <c r="M986" s="31"/>
      <c r="N986" s="31"/>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row>
    <row r="987" spans="1:50" ht="14.25" customHeight="1" x14ac:dyDescent="0.25">
      <c r="A987" s="21"/>
      <c r="B987" s="21"/>
      <c r="C987" s="31"/>
      <c r="D987" s="31"/>
      <c r="E987" s="31"/>
      <c r="F987" s="31"/>
      <c r="G987" s="31"/>
      <c r="H987" s="31"/>
      <c r="I987" s="31"/>
      <c r="J987" s="31"/>
      <c r="K987" s="31"/>
      <c r="L987" s="31"/>
      <c r="M987" s="31"/>
      <c r="N987" s="31"/>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row>
    <row r="988" spans="1:50" ht="14.25" customHeight="1" x14ac:dyDescent="0.25">
      <c r="A988" s="21"/>
      <c r="B988" s="21"/>
      <c r="C988" s="31"/>
      <c r="D988" s="31"/>
      <c r="E988" s="31"/>
      <c r="F988" s="31"/>
      <c r="G988" s="31"/>
      <c r="H988" s="31"/>
      <c r="I988" s="31"/>
      <c r="J988" s="31"/>
      <c r="K988" s="31"/>
      <c r="L988" s="31"/>
      <c r="M988" s="31"/>
      <c r="N988" s="31"/>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row>
    <row r="989" spans="1:50" ht="14.25" customHeight="1" x14ac:dyDescent="0.25">
      <c r="A989" s="21"/>
      <c r="B989" s="21"/>
      <c r="C989" s="31"/>
      <c r="D989" s="31"/>
      <c r="E989" s="31"/>
      <c r="F989" s="31"/>
      <c r="G989" s="31"/>
      <c r="H989" s="31"/>
      <c r="I989" s="31"/>
      <c r="J989" s="31"/>
      <c r="K989" s="31"/>
      <c r="L989" s="31"/>
      <c r="M989" s="31"/>
      <c r="N989" s="31"/>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row>
    <row r="990" spans="1:50" ht="14.25" customHeight="1" x14ac:dyDescent="0.25">
      <c r="A990" s="21"/>
      <c r="B990" s="21"/>
      <c r="C990" s="31"/>
      <c r="D990" s="31"/>
      <c r="E990" s="31"/>
      <c r="F990" s="31"/>
      <c r="G990" s="31"/>
      <c r="H990" s="31"/>
      <c r="I990" s="31"/>
      <c r="J990" s="31"/>
      <c r="K990" s="31"/>
      <c r="L990" s="31"/>
      <c r="M990" s="31"/>
      <c r="N990" s="31"/>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row>
    <row r="991" spans="1:50" ht="14.25" customHeight="1" x14ac:dyDescent="0.25">
      <c r="A991" s="21"/>
      <c r="B991" s="21"/>
      <c r="C991" s="31"/>
      <c r="D991" s="31"/>
      <c r="E991" s="31"/>
      <c r="F991" s="31"/>
      <c r="G991" s="31"/>
      <c r="H991" s="31"/>
      <c r="I991" s="31"/>
      <c r="J991" s="31"/>
      <c r="K991" s="31"/>
      <c r="L991" s="31"/>
      <c r="M991" s="31"/>
      <c r="N991" s="31"/>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row>
    <row r="992" spans="1:50" ht="14.25" customHeight="1" x14ac:dyDescent="0.25">
      <c r="A992" s="21"/>
      <c r="B992" s="21"/>
      <c r="C992" s="31"/>
      <c r="D992" s="31"/>
      <c r="E992" s="31"/>
      <c r="F992" s="31"/>
      <c r="G992" s="31"/>
      <c r="H992" s="31"/>
      <c r="I992" s="31"/>
      <c r="J992" s="31"/>
      <c r="K992" s="31"/>
      <c r="L992" s="31"/>
      <c r="M992" s="31"/>
      <c r="N992" s="31"/>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row>
    <row r="993" spans="1:50" ht="14.25" customHeight="1" x14ac:dyDescent="0.25">
      <c r="A993" s="21"/>
      <c r="B993" s="21"/>
      <c r="C993" s="31"/>
      <c r="D993" s="31"/>
      <c r="E993" s="31"/>
      <c r="F993" s="31"/>
      <c r="G993" s="31"/>
      <c r="H993" s="31"/>
      <c r="I993" s="31"/>
      <c r="J993" s="31"/>
      <c r="K993" s="31"/>
      <c r="L993" s="31"/>
      <c r="M993" s="31"/>
      <c r="N993" s="31"/>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row>
    <row r="994" spans="1:50" ht="14.25" customHeight="1" x14ac:dyDescent="0.25">
      <c r="A994" s="21"/>
      <c r="B994" s="21"/>
      <c r="C994" s="31"/>
      <c r="D994" s="31"/>
      <c r="E994" s="31"/>
      <c r="F994" s="31"/>
      <c r="G994" s="31"/>
      <c r="H994" s="31"/>
      <c r="I994" s="31"/>
      <c r="J994" s="31"/>
      <c r="K994" s="31"/>
      <c r="L994" s="31"/>
      <c r="M994" s="31"/>
      <c r="N994" s="31"/>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row>
    <row r="995" spans="1:50" ht="14.25" customHeight="1" x14ac:dyDescent="0.25">
      <c r="A995" s="21"/>
      <c r="B995" s="21"/>
      <c r="C995" s="31"/>
      <c r="D995" s="31"/>
      <c r="E995" s="31"/>
      <c r="F995" s="31"/>
      <c r="G995" s="31"/>
      <c r="H995" s="31"/>
      <c r="I995" s="31"/>
      <c r="J995" s="31"/>
      <c r="K995" s="31"/>
      <c r="L995" s="31"/>
      <c r="M995" s="31"/>
      <c r="N995" s="31"/>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row>
    <row r="996" spans="1:50" ht="14.25" customHeight="1" x14ac:dyDescent="0.25">
      <c r="A996" s="21"/>
      <c r="B996" s="21"/>
      <c r="C996" s="31"/>
      <c r="D996" s="31"/>
      <c r="E996" s="31"/>
      <c r="F996" s="31"/>
      <c r="G996" s="31"/>
      <c r="H996" s="31"/>
      <c r="I996" s="31"/>
      <c r="J996" s="31"/>
      <c r="K996" s="31"/>
      <c r="L996" s="31"/>
      <c r="M996" s="31"/>
      <c r="N996" s="31"/>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row>
    <row r="997" spans="1:50" ht="14.25" customHeight="1" x14ac:dyDescent="0.25">
      <c r="A997" s="21"/>
      <c r="B997" s="21"/>
      <c r="C997" s="31"/>
      <c r="D997" s="31"/>
      <c r="E997" s="31"/>
      <c r="F997" s="31"/>
      <c r="G997" s="31"/>
      <c r="H997" s="31"/>
      <c r="I997" s="31"/>
      <c r="J997" s="31"/>
      <c r="K997" s="31"/>
      <c r="L997" s="31"/>
      <c r="M997" s="31"/>
      <c r="N997" s="31"/>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row>
    <row r="998" spans="1:50" ht="14.25" customHeight="1" x14ac:dyDescent="0.25">
      <c r="A998" s="21"/>
      <c r="B998" s="21"/>
      <c r="C998" s="31"/>
      <c r="D998" s="31"/>
      <c r="E998" s="31"/>
      <c r="F998" s="31"/>
      <c r="G998" s="31"/>
      <c r="H998" s="31"/>
      <c r="I998" s="31"/>
      <c r="J998" s="31"/>
      <c r="K998" s="31"/>
      <c r="L998" s="31"/>
      <c r="M998" s="31"/>
      <c r="N998" s="31"/>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row>
    <row r="999" spans="1:50" ht="14.25" customHeight="1" x14ac:dyDescent="0.25">
      <c r="A999" s="21"/>
      <c r="B999" s="21"/>
      <c r="C999" s="31"/>
      <c r="D999" s="31"/>
      <c r="E999" s="31"/>
      <c r="F999" s="31"/>
      <c r="G999" s="31"/>
      <c r="H999" s="31"/>
      <c r="I999" s="31"/>
      <c r="J999" s="31"/>
      <c r="K999" s="31"/>
      <c r="L999" s="31"/>
      <c r="M999" s="31"/>
      <c r="N999" s="31"/>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row>
    <row r="1000" spans="1:50" ht="14.25" customHeight="1" x14ac:dyDescent="0.25">
      <c r="A1000" s="21"/>
      <c r="B1000" s="21"/>
      <c r="C1000" s="31"/>
      <c r="D1000" s="31"/>
      <c r="E1000" s="31"/>
      <c r="F1000" s="31"/>
      <c r="G1000" s="31"/>
      <c r="H1000" s="31"/>
      <c r="I1000" s="31"/>
      <c r="J1000" s="31"/>
      <c r="K1000" s="31"/>
      <c r="L1000" s="31"/>
      <c r="M1000" s="31"/>
      <c r="N1000" s="31"/>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row>
    <row r="1001" spans="1:50" x14ac:dyDescent="0.25">
      <c r="A1001" s="21"/>
      <c r="B1001" s="21"/>
    </row>
  </sheetData>
  <mergeCells count="31">
    <mergeCell ref="C2:N2"/>
    <mergeCell ref="A4:A5"/>
    <mergeCell ref="B4:B5"/>
    <mergeCell ref="C4:N4"/>
    <mergeCell ref="O4:Z4"/>
    <mergeCell ref="AM5:AP5"/>
    <mergeCell ref="AQ5:AT5"/>
    <mergeCell ref="AU5:AX5"/>
    <mergeCell ref="AM4:AX4"/>
    <mergeCell ref="C5:F5"/>
    <mergeCell ref="G5:J5"/>
    <mergeCell ref="K5:N5"/>
    <mergeCell ref="O5:R5"/>
    <mergeCell ref="S5:V5"/>
    <mergeCell ref="W5:Z5"/>
    <mergeCell ref="AA4:AL4"/>
    <mergeCell ref="AA5:AD5"/>
    <mergeCell ref="AE5:AH5"/>
    <mergeCell ref="AI5:AL5"/>
    <mergeCell ref="AI6:AL6"/>
    <mergeCell ref="AM6:AP6"/>
    <mergeCell ref="AQ6:AT6"/>
    <mergeCell ref="AU6:AX6"/>
    <mergeCell ref="C6:F6"/>
    <mergeCell ref="G6:J6"/>
    <mergeCell ref="K6:N6"/>
    <mergeCell ref="O6:R6"/>
    <mergeCell ref="S6:V6"/>
    <mergeCell ref="W6:Z6"/>
    <mergeCell ref="AA6:AD6"/>
    <mergeCell ref="AE6:AH6"/>
  </mergeCells>
  <conditionalFormatting sqref="E8:E16">
    <cfRule type="colorScale" priority="43">
      <colorScale>
        <cfvo type="num" val="0"/>
        <cfvo type="max"/>
        <color rgb="FFFF7128"/>
        <color rgb="FFFFEF9C"/>
      </colorScale>
    </cfRule>
    <cfRule type="iconSet" priority="44">
      <iconSet iconSet="3Symbols2" showValue="0">
        <cfvo type="percent" val="0"/>
        <cfvo type="num" val="0"/>
        <cfvo type="num" val="1"/>
      </iconSet>
    </cfRule>
    <cfRule type="iconSet" priority="45">
      <iconSet iconSet="3Symbols2" showValue="0">
        <cfvo type="percent" val="0"/>
        <cfvo type="num" val="0"/>
        <cfvo type="num" val="0"/>
      </iconSet>
    </cfRule>
    <cfRule type="iconSet" priority="46">
      <iconSet iconSet="3Symbols2">
        <cfvo type="percent" val="0"/>
        <cfvo type="num" val="0"/>
        <cfvo type="num" val="1"/>
      </iconSet>
    </cfRule>
  </conditionalFormatting>
  <conditionalFormatting sqref="E8:E16">
    <cfRule type="colorScale" priority="42">
      <colorScale>
        <cfvo type="min"/>
        <cfvo type="max"/>
        <color theme="0"/>
        <color theme="0"/>
      </colorScale>
    </cfRule>
  </conditionalFormatting>
  <conditionalFormatting sqref="D17:D27">
    <cfRule type="colorScale" priority="38">
      <colorScale>
        <cfvo type="num" val="0"/>
        <cfvo type="max"/>
        <color rgb="FFFF7128"/>
        <color rgb="FFFFEF9C"/>
      </colorScale>
    </cfRule>
    <cfRule type="iconSet" priority="39">
      <iconSet iconSet="3Symbols2" showValue="0">
        <cfvo type="percent" val="0"/>
        <cfvo type="num" val="0"/>
        <cfvo type="num" val="1"/>
      </iconSet>
    </cfRule>
    <cfRule type="iconSet" priority="40">
      <iconSet iconSet="3Symbols2" showValue="0">
        <cfvo type="percent" val="0"/>
        <cfvo type="num" val="0"/>
        <cfvo type="num" val="0"/>
      </iconSet>
    </cfRule>
    <cfRule type="iconSet" priority="41">
      <iconSet iconSet="3Symbols2">
        <cfvo type="percent" val="0"/>
        <cfvo type="num" val="0"/>
        <cfvo type="num" val="1"/>
      </iconSet>
    </cfRule>
  </conditionalFormatting>
  <conditionalFormatting sqref="D17:D27">
    <cfRule type="colorScale" priority="37">
      <colorScale>
        <cfvo type="min"/>
        <cfvo type="max"/>
        <color theme="0"/>
        <color theme="0"/>
      </colorScale>
    </cfRule>
  </conditionalFormatting>
  <conditionalFormatting sqref="R8:R9">
    <cfRule type="colorScale" priority="33">
      <colorScale>
        <cfvo type="num" val="0"/>
        <cfvo type="max"/>
        <color rgb="FFFF7128"/>
        <color rgb="FFFFEF9C"/>
      </colorScale>
    </cfRule>
    <cfRule type="iconSet" priority="34">
      <iconSet iconSet="3Symbols2" showValue="0">
        <cfvo type="percent" val="0"/>
        <cfvo type="num" val="0"/>
        <cfvo type="num" val="1"/>
      </iconSet>
    </cfRule>
    <cfRule type="iconSet" priority="35">
      <iconSet iconSet="3Symbols2" showValue="0">
        <cfvo type="percent" val="0"/>
        <cfvo type="num" val="0"/>
        <cfvo type="num" val="0"/>
      </iconSet>
    </cfRule>
    <cfRule type="iconSet" priority="36">
      <iconSet iconSet="3Symbols2">
        <cfvo type="percent" val="0"/>
        <cfvo type="num" val="0"/>
        <cfvo type="num" val="1"/>
      </iconSet>
    </cfRule>
  </conditionalFormatting>
  <conditionalFormatting sqref="R8:R9">
    <cfRule type="colorScale" priority="32">
      <colorScale>
        <cfvo type="min"/>
        <cfvo type="max"/>
        <color theme="0"/>
        <color theme="0"/>
      </colorScale>
    </cfRule>
  </conditionalFormatting>
  <conditionalFormatting sqref="P11:P16">
    <cfRule type="colorScale" priority="28">
      <colorScale>
        <cfvo type="num" val="0"/>
        <cfvo type="max"/>
        <color rgb="FFFF7128"/>
        <color rgb="FFFFEF9C"/>
      </colorScale>
    </cfRule>
    <cfRule type="iconSet" priority="29">
      <iconSet iconSet="3Symbols2" showValue="0">
        <cfvo type="percent" val="0"/>
        <cfvo type="num" val="0"/>
        <cfvo type="num" val="1"/>
      </iconSet>
    </cfRule>
    <cfRule type="iconSet" priority="30">
      <iconSet iconSet="3Symbols2" showValue="0">
        <cfvo type="percent" val="0"/>
        <cfvo type="num" val="0"/>
        <cfvo type="num" val="0"/>
      </iconSet>
    </cfRule>
    <cfRule type="iconSet" priority="31">
      <iconSet iconSet="3Symbols2">
        <cfvo type="percent" val="0"/>
        <cfvo type="num" val="0"/>
        <cfvo type="num" val="1"/>
      </iconSet>
    </cfRule>
  </conditionalFormatting>
  <conditionalFormatting sqref="P11:P16">
    <cfRule type="colorScale" priority="27">
      <colorScale>
        <cfvo type="min"/>
        <cfvo type="max"/>
        <color theme="0"/>
        <color theme="0"/>
      </colorScale>
    </cfRule>
  </conditionalFormatting>
  <conditionalFormatting sqref="X8:X12">
    <cfRule type="colorScale" priority="23">
      <colorScale>
        <cfvo type="num" val="0"/>
        <cfvo type="max"/>
        <color rgb="FFFF7128"/>
        <color rgb="FFFFEF9C"/>
      </colorScale>
    </cfRule>
    <cfRule type="iconSet" priority="24">
      <iconSet iconSet="3Symbols2" showValue="0">
        <cfvo type="percent" val="0"/>
        <cfvo type="num" val="0"/>
        <cfvo type="num" val="1"/>
      </iconSet>
    </cfRule>
    <cfRule type="iconSet" priority="25">
      <iconSet iconSet="3Symbols2" showValue="0">
        <cfvo type="percent" val="0"/>
        <cfvo type="num" val="0"/>
        <cfvo type="num" val="0"/>
      </iconSet>
    </cfRule>
    <cfRule type="iconSet" priority="26">
      <iconSet iconSet="3Symbols2">
        <cfvo type="percent" val="0"/>
        <cfvo type="num" val="0"/>
        <cfvo type="num" val="1"/>
      </iconSet>
    </cfRule>
  </conditionalFormatting>
  <conditionalFormatting sqref="X8:X12">
    <cfRule type="colorScale" priority="22">
      <colorScale>
        <cfvo type="min"/>
        <cfvo type="max"/>
        <color theme="0"/>
        <color theme="0"/>
      </colorScale>
    </cfRule>
  </conditionalFormatting>
  <conditionalFormatting sqref="R10:R12">
    <cfRule type="colorScale" priority="18">
      <colorScale>
        <cfvo type="num" val="0"/>
        <cfvo type="max"/>
        <color rgb="FFFF7128"/>
        <color rgb="FFFFEF9C"/>
      </colorScale>
    </cfRule>
    <cfRule type="iconSet" priority="19">
      <iconSet iconSet="3Symbols2" showValue="0">
        <cfvo type="percent" val="0"/>
        <cfvo type="num" val="0"/>
        <cfvo type="num" val="1"/>
      </iconSet>
    </cfRule>
    <cfRule type="iconSet" priority="20">
      <iconSet iconSet="3Symbols2" showValue="0">
        <cfvo type="percent" val="0"/>
        <cfvo type="num" val="0"/>
        <cfvo type="num" val="0"/>
      </iconSet>
    </cfRule>
    <cfRule type="iconSet" priority="21">
      <iconSet iconSet="3Symbols2">
        <cfvo type="percent" val="0"/>
        <cfvo type="num" val="0"/>
        <cfvo type="num" val="1"/>
      </iconSet>
    </cfRule>
  </conditionalFormatting>
  <conditionalFormatting sqref="R10:R12">
    <cfRule type="colorScale" priority="17">
      <colorScale>
        <cfvo type="min"/>
        <cfvo type="max"/>
        <color theme="0"/>
        <color theme="0"/>
      </colorScale>
    </cfRule>
  </conditionalFormatting>
  <conditionalFormatting sqref="R15:R17">
    <cfRule type="colorScale" priority="13">
      <colorScale>
        <cfvo type="num" val="0"/>
        <cfvo type="max"/>
        <color rgb="FFFF7128"/>
        <color rgb="FFFFEF9C"/>
      </colorScale>
    </cfRule>
    <cfRule type="iconSet" priority="14">
      <iconSet iconSet="3Symbols2" showValue="0">
        <cfvo type="percent" val="0"/>
        <cfvo type="num" val="0"/>
        <cfvo type="num" val="1"/>
      </iconSet>
    </cfRule>
    <cfRule type="iconSet" priority="15">
      <iconSet iconSet="3Symbols2" showValue="0">
        <cfvo type="percent" val="0"/>
        <cfvo type="num" val="0"/>
        <cfvo type="num" val="0"/>
      </iconSet>
    </cfRule>
    <cfRule type="iconSet" priority="16">
      <iconSet iconSet="3Symbols2">
        <cfvo type="percent" val="0"/>
        <cfvo type="num" val="0"/>
        <cfvo type="num" val="1"/>
      </iconSet>
    </cfRule>
  </conditionalFormatting>
  <conditionalFormatting sqref="R15:R17">
    <cfRule type="colorScale" priority="12">
      <colorScale>
        <cfvo type="min"/>
        <cfvo type="max"/>
        <color theme="0"/>
        <color theme="0"/>
      </colorScale>
    </cfRule>
  </conditionalFormatting>
  <conditionalFormatting sqref="Q24:Q28">
    <cfRule type="colorScale" priority="8">
      <colorScale>
        <cfvo type="num" val="0"/>
        <cfvo type="max"/>
        <color rgb="FFFF7128"/>
        <color rgb="FFFFEF9C"/>
      </colorScale>
    </cfRule>
    <cfRule type="iconSet" priority="9">
      <iconSet iconSet="3Symbols2" showValue="0">
        <cfvo type="percent" val="0"/>
        <cfvo type="num" val="0"/>
        <cfvo type="num" val="1"/>
      </iconSet>
    </cfRule>
    <cfRule type="iconSet" priority="10">
      <iconSet iconSet="3Symbols2" showValue="0">
        <cfvo type="percent" val="0"/>
        <cfvo type="num" val="0"/>
        <cfvo type="num" val="0"/>
      </iconSet>
    </cfRule>
    <cfRule type="iconSet" priority="11">
      <iconSet iconSet="3Symbols2">
        <cfvo type="percent" val="0"/>
        <cfvo type="num" val="0"/>
        <cfvo type="num" val="1"/>
      </iconSet>
    </cfRule>
  </conditionalFormatting>
  <conditionalFormatting sqref="Q24:Q28">
    <cfRule type="colorScale" priority="7">
      <colorScale>
        <cfvo type="min"/>
        <cfvo type="max"/>
        <color theme="0"/>
        <color theme="0"/>
      </colorScale>
    </cfRule>
  </conditionalFormatting>
  <conditionalFormatting sqref="V10:V17">
    <cfRule type="colorScale" priority="3">
      <colorScale>
        <cfvo type="num" val="0"/>
        <cfvo type="max"/>
        <color rgb="FFFF7128"/>
        <color rgb="FFFFEF9C"/>
      </colorScale>
    </cfRule>
    <cfRule type="iconSet" priority="4">
      <iconSet iconSet="3Symbols2" showValue="0">
        <cfvo type="percent" val="0"/>
        <cfvo type="num" val="0"/>
        <cfvo type="num" val="1"/>
      </iconSet>
    </cfRule>
    <cfRule type="iconSet" priority="5">
      <iconSet iconSet="3Symbols2" showValue="0">
        <cfvo type="percent" val="0"/>
        <cfvo type="num" val="0"/>
        <cfvo type="num" val="0"/>
      </iconSet>
    </cfRule>
    <cfRule type="iconSet" priority="6">
      <iconSet iconSet="3Symbols2">
        <cfvo type="percent" val="0"/>
        <cfvo type="num" val="0"/>
        <cfvo type="num" val="1"/>
      </iconSet>
    </cfRule>
  </conditionalFormatting>
  <conditionalFormatting sqref="V10:V17">
    <cfRule type="colorScale" priority="2">
      <colorScale>
        <cfvo type="min"/>
        <cfvo type="max"/>
        <color theme="0"/>
        <color theme="0"/>
      </colorScale>
    </cfRule>
  </conditionalFormatting>
  <conditionalFormatting sqref="Q13:U14 C8:D16 F11:O16 C17:C27 F8:Q10 Y8:Z12 E17:Q17 Q11:Q12 Q15:Q16 S15:U17 E24:P27 C28:P28 S10:U12 W10:W12 W13:Z17 S8:W9 E18:Z23 R24:Z28 C29:Z41">
    <cfRule type="colorScale" priority="47">
      <colorScale>
        <cfvo type="num" val="0"/>
        <cfvo type="max"/>
        <color rgb="FFFF7128"/>
        <color rgb="FFFFEF9C"/>
      </colorScale>
    </cfRule>
    <cfRule type="iconSet" priority="48">
      <iconSet iconSet="3Symbols2" showValue="0">
        <cfvo type="percent" val="0"/>
        <cfvo type="num" val="0"/>
        <cfvo type="num" val="1"/>
      </iconSet>
    </cfRule>
    <cfRule type="iconSet" priority="49">
      <iconSet iconSet="3Symbols2" showValue="0">
        <cfvo type="percent" val="0"/>
        <cfvo type="num" val="0"/>
        <cfvo type="num" val="0"/>
      </iconSet>
    </cfRule>
    <cfRule type="iconSet" priority="50">
      <iconSet iconSet="3Symbols2">
        <cfvo type="percent" val="0"/>
        <cfvo type="num" val="0"/>
        <cfvo type="num" val="1"/>
      </iconSet>
    </cfRule>
  </conditionalFormatting>
  <conditionalFormatting sqref="Q13:U14 C8:D16 F11:O16 C17:C27 F8:Q10 Y8:Z12 E17:Q17 Q11:Q12 Q15:Q16 S15:U17 E24:P27 C28:P28 S10:U12 W10:W12 W13:Z17 S8:W9 E18:Z23 R24:Z28 C29:Z41">
    <cfRule type="colorScale" priority="51">
      <colorScale>
        <cfvo type="min"/>
        <cfvo type="max"/>
        <color theme="0"/>
        <color theme="0"/>
      </colorScale>
    </cfRule>
  </conditionalFormatting>
  <pageMargins left="0.19685039370078741" right="0.19685039370078741" top="0.39370078740157483" bottom="0.19685039370078741" header="0.31496062992125984" footer="0.31496062992125984"/>
  <pageSetup paperSize="5" orientation="landscape" r:id="rId1"/>
  <extLst>
    <ext xmlns:x14="http://schemas.microsoft.com/office/spreadsheetml/2009/9/main" uri="{78C0D931-6437-407d-A8EE-F0AAD7539E65}">
      <x14:conditionalFormattings>
        <x14:conditionalFormatting xmlns:xm="http://schemas.microsoft.com/office/excel/2006/main">
          <x14:cfRule type="iconSet" priority="53" id="{3F829BCA-E3F3-4D3F-AE88-1A1CD7D1F8C9}">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C47:AX47</xm:sqref>
        </x14:conditionalFormatting>
        <x14:conditionalFormatting xmlns:xm="http://schemas.microsoft.com/office/excel/2006/main">
          <x14:cfRule type="iconSet" priority="52" id="{6D30877D-29EE-49EC-8B16-85A824CDA252}">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C42:AX46 AE8:AX41</xm:sqref>
        </x14:conditionalFormatting>
        <x14:conditionalFormatting xmlns:xm="http://schemas.microsoft.com/office/excel/2006/main">
          <x14:cfRule type="iconSet" priority="1" id="{6A08A321-1E18-4C55-9ADD-0C8A3C80167C}">
            <x14:iconSet iconSet="3Symbols2" showValue="0" custom="1">
              <x14:cfvo type="percent">
                <xm:f>0</xm:f>
              </x14:cfvo>
              <x14:cfvo type="num">
                <xm:f>0</xm:f>
              </x14:cfvo>
              <x14:cfvo type="num">
                <xm:f>0</xm:f>
              </x14:cfvo>
              <x14:cfIcon iconSet="3Symbols2" iconId="0"/>
              <x14:cfIcon iconSet="3Symbols2" iconId="0"/>
              <x14:cfIcon iconSet="3Symbols2" iconId="2"/>
            </x14:iconSet>
          </x14:cfRule>
          <xm:sqref>C8:AD41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600-000000000000}">
          <x14:formula1>
            <xm:f>DIMENSI!$A$1:$A$6</xm:f>
          </x14:formula1>
          <xm:sqref>B4:B6</xm:sqref>
        </x14:dataValidation>
        <x14:dataValidation type="list" allowBlank="1" showInputMessage="1" showErrorMessage="1" xr:uid="{00000000-0002-0000-0600-000001000000}">
          <x14:formula1>
            <xm:f>DESKRIPSI!$C$2:$C$47</xm:f>
          </x14:formula1>
          <xm:sqref>AQ5 AU5 AM5 AE5 AI5</xm:sqref>
        </x14:dataValidation>
        <x14:dataValidation type="list" allowBlank="1" showInputMessage="1" showErrorMessage="1" xr:uid="{00000000-0002-0000-0600-000002000000}">
          <x14:formula1>
            <xm:f>DESKRIPSI!$C$46:$C$47</xm:f>
          </x14:formula1>
          <xm:sqref>C5:Z5</xm:sqref>
        </x14:dataValidation>
        <x14:dataValidation type="list" showInputMessage="1" showErrorMessage="1" xr:uid="{00000000-0002-0000-0600-000003000000}">
          <x14:formula1>
            <xm:f>DIMENSI!$C$23:$C$25</xm:f>
          </x14:formula1>
          <xm:sqref>C4:AX4</xm:sqref>
        </x14:dataValidation>
        <x14:dataValidation type="list" allowBlank="1" showInputMessage="1" showErrorMessage="1" xr:uid="{00000000-0002-0000-0600-000004000000}">
          <x14:formula1>
            <xm:f>DESKRIPSI!$B$48:$D$48</xm:f>
          </x14:formula1>
          <xm:sqref>AA5:AD5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52"/>
  <sheetViews>
    <sheetView view="pageBreakPreview" zoomScale="60" zoomScaleNormal="100" workbookViewId="0">
      <selection activeCell="C6" sqref="C6:C36"/>
    </sheetView>
  </sheetViews>
  <sheetFormatPr defaultRowHeight="15" x14ac:dyDescent="0.25"/>
  <cols>
    <col min="1" max="1" width="4" customWidth="1"/>
    <col min="2" max="2" width="49" bestFit="1" customWidth="1"/>
    <col min="3" max="3" width="86.5703125" customWidth="1"/>
  </cols>
  <sheetData>
    <row r="1" spans="1:3" ht="15.75" thickBot="1" x14ac:dyDescent="0.3">
      <c r="A1" s="139" t="s">
        <v>7</v>
      </c>
      <c r="B1" s="141" t="s">
        <v>6</v>
      </c>
      <c r="C1" s="143" t="s">
        <v>165</v>
      </c>
    </row>
    <row r="2" spans="1:3" ht="15.75" thickBot="1" x14ac:dyDescent="0.3">
      <c r="A2" s="140"/>
      <c r="B2" s="142"/>
      <c r="C2" s="144"/>
    </row>
    <row r="3" spans="1:3" ht="16.5" thickTop="1" thickBot="1" x14ac:dyDescent="0.3">
      <c r="A3" s="1">
        <v>1</v>
      </c>
      <c r="B3" s="4" t="str">
        <f>'DATA SISWA'!E14</f>
        <v>AHZA BAGAS RAMADHAN</v>
      </c>
      <c r="C3" s="5" t="s">
        <v>221</v>
      </c>
    </row>
    <row r="4" spans="1:3" ht="16.5" thickTop="1" thickBot="1" x14ac:dyDescent="0.3">
      <c r="A4" s="6">
        <v>2</v>
      </c>
      <c r="B4" s="4" t="str">
        <f>'DATA SISWA'!E15</f>
        <v>AISHA KHAIRINA SHALIHA</v>
      </c>
      <c r="C4" s="10" t="s">
        <v>222</v>
      </c>
    </row>
    <row r="5" spans="1:3" ht="16.5" thickTop="1" thickBot="1" x14ac:dyDescent="0.3">
      <c r="A5" s="6">
        <v>3</v>
      </c>
      <c r="B5" s="4" t="str">
        <f>'DATA SISWA'!E16</f>
        <v>ALYSHA KIRANA BESTARI</v>
      </c>
      <c r="C5" s="10" t="s">
        <v>223</v>
      </c>
    </row>
    <row r="6" spans="1:3" ht="16.5" thickTop="1" thickBot="1" x14ac:dyDescent="0.3">
      <c r="A6" s="6">
        <v>4</v>
      </c>
      <c r="B6" s="4">
        <f>'DATA SISWA'!E17</f>
        <v>0</v>
      </c>
      <c r="C6" s="10"/>
    </row>
    <row r="7" spans="1:3" ht="16.5" thickTop="1" thickBot="1" x14ac:dyDescent="0.3">
      <c r="A7" s="6">
        <v>5</v>
      </c>
      <c r="B7" s="4">
        <f>'DATA SISWA'!E18</f>
        <v>0</v>
      </c>
      <c r="C7" s="10"/>
    </row>
    <row r="8" spans="1:3" ht="16.5" thickTop="1" thickBot="1" x14ac:dyDescent="0.3">
      <c r="A8" s="6">
        <v>6</v>
      </c>
      <c r="B8" s="4">
        <f>'DATA SISWA'!E19</f>
        <v>0</v>
      </c>
      <c r="C8" s="10"/>
    </row>
    <row r="9" spans="1:3" ht="16.5" thickTop="1" thickBot="1" x14ac:dyDescent="0.3">
      <c r="A9" s="6">
        <v>7</v>
      </c>
      <c r="B9" s="4">
        <f>'DATA SISWA'!E20</f>
        <v>0</v>
      </c>
      <c r="C9" s="10"/>
    </row>
    <row r="10" spans="1:3" ht="16.5" thickTop="1" thickBot="1" x14ac:dyDescent="0.3">
      <c r="A10" s="6">
        <v>8</v>
      </c>
      <c r="B10" s="4">
        <f>'DATA SISWA'!E21</f>
        <v>0</v>
      </c>
      <c r="C10" s="10"/>
    </row>
    <row r="11" spans="1:3" ht="16.5" thickTop="1" thickBot="1" x14ac:dyDescent="0.3">
      <c r="A11" s="6">
        <v>9</v>
      </c>
      <c r="B11" s="4">
        <f>'DATA SISWA'!E22</f>
        <v>0</v>
      </c>
      <c r="C11" s="10"/>
    </row>
    <row r="12" spans="1:3" ht="16.5" thickTop="1" thickBot="1" x14ac:dyDescent="0.3">
      <c r="A12" s="6">
        <v>10</v>
      </c>
      <c r="B12" s="4">
        <f>'DATA SISWA'!E23</f>
        <v>0</v>
      </c>
      <c r="C12" s="10"/>
    </row>
    <row r="13" spans="1:3" ht="16.5" thickTop="1" thickBot="1" x14ac:dyDescent="0.3">
      <c r="A13" s="6">
        <v>11</v>
      </c>
      <c r="B13" s="4">
        <f>'DATA SISWA'!E24</f>
        <v>0</v>
      </c>
      <c r="C13" s="10"/>
    </row>
    <row r="14" spans="1:3" ht="16.5" thickTop="1" thickBot="1" x14ac:dyDescent="0.3">
      <c r="A14" s="6">
        <v>12</v>
      </c>
      <c r="B14" s="4">
        <f>'DATA SISWA'!E25</f>
        <v>0</v>
      </c>
      <c r="C14" s="10"/>
    </row>
    <row r="15" spans="1:3" ht="16.5" thickTop="1" thickBot="1" x14ac:dyDescent="0.3">
      <c r="A15" s="6">
        <v>13</v>
      </c>
      <c r="B15" s="4">
        <f>'DATA SISWA'!E26</f>
        <v>0</v>
      </c>
      <c r="C15" s="10"/>
    </row>
    <row r="16" spans="1:3" ht="16.5" thickTop="1" thickBot="1" x14ac:dyDescent="0.3">
      <c r="A16" s="6">
        <v>14</v>
      </c>
      <c r="B16" s="4">
        <f>'DATA SISWA'!E27</f>
        <v>0</v>
      </c>
      <c r="C16" s="10"/>
    </row>
    <row r="17" spans="1:3" ht="16.5" thickTop="1" thickBot="1" x14ac:dyDescent="0.3">
      <c r="A17" s="6">
        <v>15</v>
      </c>
      <c r="B17" s="4">
        <f>'DATA SISWA'!E28</f>
        <v>0</v>
      </c>
      <c r="C17" s="10"/>
    </row>
    <row r="18" spans="1:3" ht="16.5" thickTop="1" thickBot="1" x14ac:dyDescent="0.3">
      <c r="A18" s="6">
        <v>16</v>
      </c>
      <c r="B18" s="4">
        <f>'DATA SISWA'!E29</f>
        <v>0</v>
      </c>
      <c r="C18" s="10"/>
    </row>
    <row r="19" spans="1:3" ht="16.5" thickTop="1" thickBot="1" x14ac:dyDescent="0.3">
      <c r="A19" s="6">
        <v>17</v>
      </c>
      <c r="B19" s="4">
        <f>'DATA SISWA'!E30</f>
        <v>0</v>
      </c>
      <c r="C19" s="10"/>
    </row>
    <row r="20" spans="1:3" ht="16.5" thickTop="1" thickBot="1" x14ac:dyDescent="0.3">
      <c r="A20" s="6">
        <v>18</v>
      </c>
      <c r="B20" s="4">
        <f>'DATA SISWA'!E31</f>
        <v>0</v>
      </c>
      <c r="C20" s="10"/>
    </row>
    <row r="21" spans="1:3" ht="16.5" thickTop="1" thickBot="1" x14ac:dyDescent="0.3">
      <c r="A21" s="6">
        <v>19</v>
      </c>
      <c r="B21" s="4">
        <f>'DATA SISWA'!E32</f>
        <v>0</v>
      </c>
      <c r="C21" s="10"/>
    </row>
    <row r="22" spans="1:3" ht="16.5" thickTop="1" thickBot="1" x14ac:dyDescent="0.3">
      <c r="A22" s="6">
        <v>20</v>
      </c>
      <c r="B22" s="4">
        <f>'DATA SISWA'!E33</f>
        <v>0</v>
      </c>
      <c r="C22" s="10"/>
    </row>
    <row r="23" spans="1:3" ht="16.5" thickTop="1" thickBot="1" x14ac:dyDescent="0.3">
      <c r="A23" s="6">
        <v>21</v>
      </c>
      <c r="B23" s="4">
        <f>'DATA SISWA'!E34</f>
        <v>0</v>
      </c>
      <c r="C23" s="10"/>
    </row>
    <row r="24" spans="1:3" ht="15.75" thickBot="1" x14ac:dyDescent="0.3">
      <c r="A24" s="6">
        <v>22</v>
      </c>
      <c r="B24" s="4">
        <f>'DATA SISWA'!E35</f>
        <v>0</v>
      </c>
      <c r="C24" s="10"/>
    </row>
    <row r="25" spans="1:3" ht="16.5" thickTop="1" thickBot="1" x14ac:dyDescent="0.3">
      <c r="A25" s="6">
        <v>23</v>
      </c>
      <c r="B25" s="4">
        <f>'DATA SISWA'!E36</f>
        <v>0</v>
      </c>
      <c r="C25" s="10"/>
    </row>
    <row r="26" spans="1:3" ht="16.5" thickTop="1" thickBot="1" x14ac:dyDescent="0.3">
      <c r="A26" s="6">
        <v>24</v>
      </c>
      <c r="B26" s="4">
        <f>'DATA SISWA'!E37</f>
        <v>0</v>
      </c>
      <c r="C26" s="10"/>
    </row>
    <row r="27" spans="1:3" ht="16.5" thickTop="1" thickBot="1" x14ac:dyDescent="0.3">
      <c r="A27" s="6">
        <v>25</v>
      </c>
      <c r="B27" s="4">
        <f>'DATA SISWA'!E38</f>
        <v>0</v>
      </c>
      <c r="C27" s="10"/>
    </row>
    <row r="28" spans="1:3" ht="16.5" thickTop="1" thickBot="1" x14ac:dyDescent="0.3">
      <c r="A28" s="6">
        <v>26</v>
      </c>
      <c r="B28" s="4">
        <f>'DATA SISWA'!E39</f>
        <v>0</v>
      </c>
      <c r="C28" s="10"/>
    </row>
    <row r="29" spans="1:3" ht="16.5" thickTop="1" thickBot="1" x14ac:dyDescent="0.3">
      <c r="A29" s="6">
        <v>27</v>
      </c>
      <c r="B29" s="4">
        <f>'DATA SISWA'!E40</f>
        <v>0</v>
      </c>
      <c r="C29" s="10"/>
    </row>
    <row r="30" spans="1:3" ht="16.5" thickTop="1" thickBot="1" x14ac:dyDescent="0.3">
      <c r="A30" s="6">
        <v>28</v>
      </c>
      <c r="B30" s="4">
        <f>'DATA SISWA'!E41</f>
        <v>0</v>
      </c>
      <c r="C30" s="10"/>
    </row>
    <row r="31" spans="1:3" ht="16.5" thickTop="1" thickBot="1" x14ac:dyDescent="0.3">
      <c r="A31" s="6">
        <v>29</v>
      </c>
      <c r="B31" s="4">
        <f>'DATA SISWA'!E42</f>
        <v>0</v>
      </c>
      <c r="C31" s="10"/>
    </row>
    <row r="32" spans="1:3" ht="16.5" thickTop="1" thickBot="1" x14ac:dyDescent="0.3">
      <c r="A32" s="6">
        <v>30</v>
      </c>
      <c r="B32" s="4">
        <f>'DATA SISWA'!E43</f>
        <v>0</v>
      </c>
      <c r="C32" s="10"/>
    </row>
    <row r="33" spans="1:3" ht="16.5" thickTop="1" thickBot="1" x14ac:dyDescent="0.3">
      <c r="A33" s="6">
        <v>31</v>
      </c>
      <c r="B33" s="4">
        <f>'DATA SISWA'!E44</f>
        <v>0</v>
      </c>
      <c r="C33" s="10"/>
    </row>
    <row r="34" spans="1:3" ht="16.5" thickTop="1" thickBot="1" x14ac:dyDescent="0.3">
      <c r="A34" s="6">
        <v>32</v>
      </c>
      <c r="B34" s="4">
        <f>'DATA SISWA'!E45</f>
        <v>0</v>
      </c>
      <c r="C34" s="10"/>
    </row>
    <row r="35" spans="1:3" ht="16.5" thickTop="1" thickBot="1" x14ac:dyDescent="0.3">
      <c r="A35" s="6">
        <v>33</v>
      </c>
      <c r="B35" s="4">
        <f>'DATA SISWA'!E46</f>
        <v>0</v>
      </c>
      <c r="C35" s="10"/>
    </row>
    <row r="36" spans="1:3" ht="15.75" thickTop="1" x14ac:dyDescent="0.25">
      <c r="A36" s="6">
        <v>34</v>
      </c>
      <c r="B36" s="4">
        <f>'DATA SISWA'!E47</f>
        <v>0</v>
      </c>
      <c r="C36" s="10"/>
    </row>
    <row r="37" spans="1:3" x14ac:dyDescent="0.25">
      <c r="A37" s="6"/>
      <c r="B37" s="11"/>
      <c r="C37" s="10"/>
    </row>
    <row r="38" spans="1:3" x14ac:dyDescent="0.25">
      <c r="A38" s="6"/>
      <c r="B38" s="11"/>
      <c r="C38" s="10"/>
    </row>
    <row r="39" spans="1:3" x14ac:dyDescent="0.25">
      <c r="A39" s="6"/>
      <c r="B39" s="11"/>
      <c r="C39" s="10"/>
    </row>
    <row r="40" spans="1:3" x14ac:dyDescent="0.25">
      <c r="A40" s="6"/>
      <c r="B40" s="11"/>
      <c r="C40" s="10"/>
    </row>
    <row r="41" spans="1:3" x14ac:dyDescent="0.25">
      <c r="A41" s="6"/>
      <c r="B41" s="11"/>
      <c r="C41" s="10"/>
    </row>
    <row r="42" spans="1:3" x14ac:dyDescent="0.25">
      <c r="A42" s="6"/>
      <c r="B42" s="11"/>
      <c r="C42" s="10"/>
    </row>
    <row r="43" spans="1:3" x14ac:dyDescent="0.25">
      <c r="A43" s="6"/>
      <c r="B43" s="11"/>
      <c r="C43" s="10"/>
    </row>
    <row r="44" spans="1:3" x14ac:dyDescent="0.25">
      <c r="A44" s="6"/>
      <c r="B44" s="11"/>
      <c r="C44" s="10"/>
    </row>
    <row r="45" spans="1:3" x14ac:dyDescent="0.25">
      <c r="A45" s="6"/>
      <c r="B45" s="11"/>
      <c r="C45" s="10"/>
    </row>
    <row r="46" spans="1:3" x14ac:dyDescent="0.25">
      <c r="A46" s="6"/>
      <c r="B46" s="11"/>
      <c r="C46" s="10"/>
    </row>
    <row r="47" spans="1:3" x14ac:dyDescent="0.25">
      <c r="A47" s="6"/>
      <c r="B47" s="11"/>
      <c r="C47" s="10"/>
    </row>
    <row r="48" spans="1:3" x14ac:dyDescent="0.25">
      <c r="A48" s="6"/>
      <c r="B48" s="11"/>
      <c r="C48" s="12"/>
    </row>
    <row r="49" spans="1:3" x14ac:dyDescent="0.25">
      <c r="A49" s="6"/>
      <c r="B49" s="11"/>
      <c r="C49" s="12"/>
    </row>
    <row r="50" spans="1:3" x14ac:dyDescent="0.25">
      <c r="A50" s="6"/>
      <c r="B50" s="11"/>
      <c r="C50" s="12"/>
    </row>
    <row r="51" spans="1:3" x14ac:dyDescent="0.25">
      <c r="A51" s="6"/>
      <c r="B51" s="11"/>
      <c r="C51" s="12"/>
    </row>
    <row r="52" spans="1:3" ht="15.75" thickBot="1" x14ac:dyDescent="0.3">
      <c r="A52" s="13"/>
      <c r="B52" s="16"/>
      <c r="C52" s="17"/>
    </row>
  </sheetData>
  <sheetProtection algorithmName="SHA-512" hashValue="Lc0JgeTRt/BEqbbkMb4V2HXEdGaf51YBeI3jkGHE2JKxmisl0UszKOMR0el/7zbjwbi4gtLwuoCogF7Hny3bFQ==" saltValue="VHmxBpPR48Oxu/nscjh6Ew==" spinCount="100000" sheet="1" objects="1" scenarios="1"/>
  <mergeCells count="3">
    <mergeCell ref="A1:A2"/>
    <mergeCell ref="B1:B2"/>
    <mergeCell ref="C1:C2"/>
  </mergeCells>
  <pageMargins left="0.19685039370078741" right="0.19685039370078741" top="0.39370078740157483" bottom="0.19685039370078741" header="0.31496062992125984" footer="0.31496062992125984"/>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0000"/>
  </sheetPr>
  <dimension ref="A1:C25"/>
  <sheetViews>
    <sheetView view="pageBreakPreview" zoomScale="80" zoomScaleNormal="100" zoomScaleSheetLayoutView="80" workbookViewId="0">
      <selection activeCell="A18" sqref="A18"/>
    </sheetView>
  </sheetViews>
  <sheetFormatPr defaultColWidth="9.140625" defaultRowHeight="15" x14ac:dyDescent="0.2"/>
  <cols>
    <col min="1" max="1" width="101.85546875" style="55" bestFit="1" customWidth="1"/>
    <col min="2" max="2" width="9.140625" style="55"/>
    <col min="3" max="3" width="29.140625" style="55" bestFit="1" customWidth="1"/>
    <col min="4" max="16384" width="9.140625" style="55"/>
  </cols>
  <sheetData>
    <row r="1" spans="1:3" x14ac:dyDescent="0.2">
      <c r="A1" s="55" t="s">
        <v>158</v>
      </c>
      <c r="C1" s="55" t="s">
        <v>34</v>
      </c>
    </row>
    <row r="2" spans="1:3" x14ac:dyDescent="0.2">
      <c r="A2" s="55" t="s">
        <v>159</v>
      </c>
      <c r="C2" s="55" t="s">
        <v>35</v>
      </c>
    </row>
    <row r="3" spans="1:3" x14ac:dyDescent="0.2">
      <c r="A3" s="55" t="s">
        <v>160</v>
      </c>
      <c r="C3" s="55" t="s">
        <v>36</v>
      </c>
    </row>
    <row r="4" spans="1:3" x14ac:dyDescent="0.2">
      <c r="A4" s="55" t="s">
        <v>161</v>
      </c>
      <c r="C4" s="55" t="s">
        <v>39</v>
      </c>
    </row>
    <row r="5" spans="1:3" x14ac:dyDescent="0.2">
      <c r="A5" s="55" t="s">
        <v>162</v>
      </c>
      <c r="C5" s="55" t="s">
        <v>42</v>
      </c>
    </row>
    <row r="6" spans="1:3" x14ac:dyDescent="0.2">
      <c r="A6" s="55" t="s">
        <v>163</v>
      </c>
    </row>
    <row r="7" spans="1:3" x14ac:dyDescent="0.2">
      <c r="C7" s="55" t="s">
        <v>44</v>
      </c>
    </row>
    <row r="8" spans="1:3" x14ac:dyDescent="0.2">
      <c r="C8" s="55" t="s">
        <v>48</v>
      </c>
    </row>
    <row r="9" spans="1:3" x14ac:dyDescent="0.2">
      <c r="C9" s="55" t="s">
        <v>51</v>
      </c>
    </row>
    <row r="10" spans="1:3" x14ac:dyDescent="0.2">
      <c r="C10" s="55" t="s">
        <v>55</v>
      </c>
    </row>
    <row r="12" spans="1:3" x14ac:dyDescent="0.2">
      <c r="C12" s="55" t="s">
        <v>59</v>
      </c>
    </row>
    <row r="13" spans="1:3" x14ac:dyDescent="0.2">
      <c r="C13" s="55" t="s">
        <v>64</v>
      </c>
    </row>
    <row r="14" spans="1:3" x14ac:dyDescent="0.2">
      <c r="C14" s="55" t="s">
        <v>67</v>
      </c>
    </row>
    <row r="16" spans="1:3" x14ac:dyDescent="0.2">
      <c r="C16" s="55" t="s">
        <v>68</v>
      </c>
    </row>
    <row r="17" spans="3:3" x14ac:dyDescent="0.2">
      <c r="C17" s="55" t="s">
        <v>71</v>
      </c>
    </row>
    <row r="19" spans="3:3" x14ac:dyDescent="0.2">
      <c r="C19" s="55" t="s">
        <v>77</v>
      </c>
    </row>
    <row r="20" spans="3:3" x14ac:dyDescent="0.2">
      <c r="C20" s="55" t="s">
        <v>80</v>
      </c>
    </row>
    <row r="21" spans="3:3" x14ac:dyDescent="0.2">
      <c r="C21" s="55" t="s">
        <v>82</v>
      </c>
    </row>
    <row r="23" spans="3:3" x14ac:dyDescent="0.2">
      <c r="C23" s="55" t="s">
        <v>84</v>
      </c>
    </row>
    <row r="24" spans="3:3" x14ac:dyDescent="0.2">
      <c r="C24" s="55" t="s">
        <v>211</v>
      </c>
    </row>
    <row r="25" spans="3:3" x14ac:dyDescent="0.2">
      <c r="C25" s="55" t="s">
        <v>85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DATA SISWA</vt:lpstr>
      <vt:lpstr>BERIMAN</vt:lpstr>
      <vt:lpstr>MANDIRI</vt:lpstr>
      <vt:lpstr>GOTONG ROYONG</vt:lpstr>
      <vt:lpstr>BERKEBHINEKAAN</vt:lpstr>
      <vt:lpstr>NALAR KRITIS</vt:lpstr>
      <vt:lpstr>KREATIF</vt:lpstr>
      <vt:lpstr>CATATAN PROSES</vt:lpstr>
      <vt:lpstr>DIMENSI</vt:lpstr>
      <vt:lpstr>DESKRIPSI</vt:lpstr>
      <vt:lpstr>JUDUL PROJEK</vt:lpstr>
      <vt:lpstr>RAPOR </vt:lpstr>
      <vt:lpstr>DIMENSI_BERIMAN__BERTAKWA_KEPADA_TUHAN_YANG_MAHA_ESA__DAN_BERAHLAK_MULIA</vt:lpstr>
      <vt:lpstr>'RAPOR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ADMIN-KS</dc:creator>
  <cp:lastModifiedBy>SERVER-JIT</cp:lastModifiedBy>
  <cp:lastPrinted>2023-05-29T05:41:21Z</cp:lastPrinted>
  <dcterms:created xsi:type="dcterms:W3CDTF">2022-10-14T05:20:58Z</dcterms:created>
  <dcterms:modified xsi:type="dcterms:W3CDTF">2023-08-11T09:58:57Z</dcterms:modified>
</cp:coreProperties>
</file>